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<sst xmlns="http://schemas.openxmlformats.org/spreadsheetml/2006/main" count="574" uniqueCount="437">
  <si>
    <t>Приложение №1</t>
  </si>
  <si>
    <t>к лоту № 29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</si>
  <si>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</si>
  <si>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</si>
  <si>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</si>
  <si>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</si>
  <si>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</si>
  <si>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</si>
  <si>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</si>
  <si>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</si>
  <si>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</si>
  <si>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</si>
  <si>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</si>
  <si>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</si>
  <si>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Д. Событий 20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</si>
  <si>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</si>
  <si>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</si>
  <si>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</si>
  <si>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</si>
  <si>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</si>
  <si>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</si>
  <si>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</si>
  <si>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</si>
  <si>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</si>
  <si>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</si>
  <si>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</si>
  <si>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</si>
  <si>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</si>
  <si>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</si>
  <si>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</si>
  <si>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</si>
  <si>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</si>
  <si>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</si>
  <si>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</si>
  <si>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</si>
  <si>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</si>
  <si>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</si>
  <si>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</si>
  <si>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</si>
  <si>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</si>
  <si>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</si>
  <si>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</si>
  <si>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</si>
  <si>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</si>
  <si>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</si>
  <si>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</si>
  <si>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</si>
  <si>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</si>
  <si>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</si>
  <si>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</si>
  <si>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</si>
  <si>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</si>
  <si>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</si>
  <si>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</si>
  <si>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</si>
  <si>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</si>
  <si>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</si>
  <si>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</si>
  <si>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</si>
  <si>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</si>
  <si>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</si>
  <si>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</si>
  <si>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</si>
  <si>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</si>
  <si>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</si>
  <si>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</si>
  <si>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</si>
  <si>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</si>
  <si>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выбоины, осадка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</si>
  <si>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</si>
  <si>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</si>
  <si>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</si>
  <si>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</si>
  <si>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</si>
  <si>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</si>
  <si>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</si>
  <si>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</si>
  <si>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</si>
  <si>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</si>
  <si>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</si>
  <si>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</si>
  <si>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</si>
  <si>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</si>
  <si>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</si>
  <si>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обрешетки, прогиб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</si>
  <si>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</si>
  <si>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</si>
  <si>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</si>
  <si>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</si>
  <si>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</si>
  <si>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</si>
  <si>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</si>
  <si>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</si>
  <si>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</si>
  <si>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</si>
  <si>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</si>
  <si>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</si>
  <si>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</si>
  <si>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</si>
  <si>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</si>
  <si>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</si>
  <si>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</si>
  <si>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</si>
  <si>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</si>
  <si>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</si>
  <si>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</si>
  <si>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</si>
  <si>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</si>
  <si>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</si>
  <si>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</si>
  <si>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</si>
  <si>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</si>
  <si>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</si>
  <si>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</si>
  <si>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</si>
  <si>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</si>
  <si>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</si>
  <si>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выгребная яма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</si>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</sst>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4;%20&#1057;&#1086;&#1073;&#1099;&#1090;&#1080;&#1081;%2020%20&#104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Д. Событий 20 А</v>
          </cell>
        </row>
        <row r="29">
          <cell r="D29">
            <v>2</v>
          </cell>
        </row>
        <row r="45">
          <cell r="E45">
            <v>167.9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Д. Событий 20 А</v>
          </cell>
        </row>
      </sheetData>
      <sheetData sheetId="3">
        <row r="7">
          <cell r="G7">
            <v>1.062821917808219</v>
          </cell>
        </row>
      </sheetData>
      <sheetData sheetId="4">
        <row r="20">
          <cell r="M20">
            <v>0</v>
          </cell>
        </row>
        <row r="43">
          <cell r="M43">
            <v>950.4998394743432</v>
          </cell>
        </row>
        <row r="68">
          <cell r="M68">
            <v>767.7114088062004</v>
          </cell>
        </row>
        <row r="81">
          <cell r="M81">
            <v>2047.2304234832004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435.6331126149089</v>
          </cell>
        </row>
        <row r="246">
          <cell r="M246">
            <v>435.6331126149089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13.184377822345244</v>
          </cell>
        </row>
        <row r="48">
          <cell r="F48">
            <v>10.648920548817314</v>
          </cell>
        </row>
        <row r="49">
          <cell r="F49">
            <v>28.39712146351283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4.614922516356317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43.23376949783734</v>
          </cell>
        </row>
        <row r="60">
          <cell r="G60">
            <v>22.16108548082537</v>
          </cell>
        </row>
        <row r="70">
          <cell r="G70">
            <v>22.16108548082537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101.65888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00">
      <selection activeCell="G121" sqref="G121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5"/>
      <c r="E20" s="5"/>
      <c r="F20" s="24"/>
      <c r="G20" s="24"/>
      <c r="K20" s="23"/>
    </row>
    <row r="21" spans="1:11" ht="18.75" customHeight="1">
      <c r="A21" s="20"/>
      <c r="B21" s="20"/>
      <c r="C21" s="20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0"/>
      <c r="C22" s="20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5"/>
      <c r="E24" s="5"/>
      <c r="F24" s="26" t="s">
        <v>17</v>
      </c>
      <c r="G24" s="22"/>
      <c r="K24" s="23"/>
    </row>
    <row r="25" spans="1:11" ht="19.5" customHeight="1">
      <c r="A25" s="1" t="s">
        <v>21</v>
      </c>
      <c r="B25" s="1"/>
      <c r="C25" s="20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26"/>
      <c r="F28" s="26"/>
      <c r="G28" s="22"/>
      <c r="K28" s="23"/>
    </row>
    <row r="29" spans="1:11" ht="19.5" customHeight="1">
      <c r="A29" s="1" t="s">
        <v>26</v>
      </c>
      <c r="B29" s="25"/>
      <c r="C29" s="25"/>
      <c r="D29" s="31">
        <v>2</v>
      </c>
      <c r="E29" s="25"/>
      <c r="F29" s="25"/>
      <c r="G29" s="20"/>
      <c r="H29" s="2"/>
      <c r="K29" s="23"/>
    </row>
    <row r="30" spans="1:11" ht="18.75" customHeight="1">
      <c r="A30" s="1" t="s">
        <v>27</v>
      </c>
      <c r="B30" s="25"/>
      <c r="C30" s="32" t="s">
        <v>25</v>
      </c>
      <c r="D30" s="33" t="s">
        <v>28</v>
      </c>
      <c r="E30" s="31">
        <v>0</v>
      </c>
      <c r="F30" s="25" t="s">
        <v>29</v>
      </c>
      <c r="G30" s="20"/>
      <c r="H30" s="2"/>
      <c r="K30" s="23"/>
    </row>
    <row r="31" spans="1:11" ht="21.75" customHeight="1">
      <c r="A31" s="1" t="s">
        <v>30</v>
      </c>
      <c r="B31" s="1"/>
      <c r="C31" s="25"/>
      <c r="D31" s="25" t="s">
        <v>25</v>
      </c>
      <c r="E31" s="25"/>
      <c r="F31" s="25"/>
      <c r="G31" s="20"/>
      <c r="H31" s="2"/>
      <c r="K31" s="23"/>
    </row>
    <row r="32" spans="1:11" ht="17.25" customHeight="1">
      <c r="A32" s="1" t="s">
        <v>31</v>
      </c>
      <c r="B32" s="20"/>
      <c r="C32" s="20"/>
      <c r="D32" s="20" t="s">
        <v>25</v>
      </c>
      <c r="E32" s="20"/>
      <c r="F32" s="20"/>
      <c r="G32" s="20"/>
      <c r="H32" s="2"/>
      <c r="K32" s="23"/>
    </row>
    <row r="33" spans="1:11" ht="18" customHeight="1">
      <c r="A33" s="1" t="s">
        <v>32</v>
      </c>
      <c r="B33" s="25"/>
      <c r="C33" s="25"/>
      <c r="D33" s="25" t="s">
        <v>25</v>
      </c>
      <c r="E33" s="25"/>
      <c r="F33" s="25"/>
      <c r="G33" s="20"/>
      <c r="H33" s="2"/>
      <c r="K33" s="23"/>
    </row>
    <row r="34" spans="1:11" ht="20.25" customHeight="1">
      <c r="A34" s="1" t="s">
        <v>33</v>
      </c>
      <c r="B34" s="25"/>
      <c r="C34" s="25"/>
      <c r="D34" s="31">
        <v>4</v>
      </c>
      <c r="E34" s="25"/>
      <c r="F34" s="25"/>
      <c r="G34" s="20"/>
      <c r="H34" s="2"/>
      <c r="K34" s="23"/>
    </row>
    <row r="35" spans="1:11" ht="21" customHeight="1">
      <c r="A35" s="1" t="s">
        <v>34</v>
      </c>
      <c r="B35" s="1"/>
      <c r="C35" s="1"/>
      <c r="D35" s="1"/>
      <c r="E35" s="1"/>
      <c r="F35" s="1"/>
      <c r="G35" s="25" t="s">
        <v>25</v>
      </c>
      <c r="H35" s="2"/>
      <c r="K35" s="23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H36" s="2"/>
      <c r="K36" s="23"/>
    </row>
    <row r="37" spans="1:11" ht="18" customHeight="1">
      <c r="A37" s="1" t="s">
        <v>36</v>
      </c>
      <c r="B37" s="1"/>
      <c r="C37" s="20"/>
      <c r="D37" s="20" t="s">
        <v>25</v>
      </c>
      <c r="E37" s="20"/>
      <c r="F37" s="20"/>
      <c r="G37" s="20"/>
      <c r="H37" s="2"/>
      <c r="K37" s="23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H38" s="2"/>
      <c r="K38" s="23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H39" s="2"/>
      <c r="K39" s="23"/>
    </row>
    <row r="40" spans="1:11" ht="18" customHeight="1">
      <c r="A40" s="20"/>
      <c r="B40" s="20"/>
      <c r="C40" s="20"/>
      <c r="D40" s="20" t="s">
        <v>25</v>
      </c>
      <c r="E40" s="20"/>
      <c r="F40" s="34"/>
      <c r="G40" s="34"/>
      <c r="H40" s="2"/>
      <c r="K40" s="23"/>
    </row>
    <row r="41" spans="1:11" ht="19.5" customHeight="1">
      <c r="A41" s="1" t="s">
        <v>39</v>
      </c>
      <c r="B41" s="25"/>
      <c r="C41" s="25"/>
      <c r="D41" s="35"/>
      <c r="E41" s="36">
        <f>C44*3.24</f>
        <v>580.284</v>
      </c>
      <c r="F41" s="34" t="s">
        <v>40</v>
      </c>
      <c r="G41" s="34"/>
      <c r="H41" s="2"/>
      <c r="K41" s="23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H42" s="2"/>
      <c r="K42" s="23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H43" s="2"/>
      <c r="K43" s="23"/>
    </row>
    <row r="44" spans="1:11" ht="18.75" customHeight="1">
      <c r="A44" s="1" t="s">
        <v>43</v>
      </c>
      <c r="B44" s="20"/>
      <c r="C44" s="36">
        <v>179.1</v>
      </c>
      <c r="D44" s="34" t="s">
        <v>29</v>
      </c>
      <c r="E44" s="34"/>
      <c r="F44" s="1"/>
      <c r="G44" s="1"/>
      <c r="H44" s="2"/>
      <c r="K44" s="23"/>
    </row>
    <row r="45" spans="1:11" ht="20.25" customHeight="1">
      <c r="A45" s="1" t="s">
        <v>44</v>
      </c>
      <c r="B45" s="1"/>
      <c r="C45" s="1"/>
      <c r="D45" s="1"/>
      <c r="E45" s="36">
        <v>167.9</v>
      </c>
      <c r="F45" s="34" t="s">
        <v>29</v>
      </c>
      <c r="G45" s="1"/>
      <c r="H45" s="2"/>
      <c r="K45" s="23"/>
    </row>
    <row r="46" spans="1:11" ht="20.25" customHeight="1">
      <c r="A46" s="1" t="s">
        <v>45</v>
      </c>
      <c r="B46" s="1"/>
      <c r="C46" s="1"/>
      <c r="D46" s="1"/>
      <c r="E46" s="25">
        <v>125.5</v>
      </c>
      <c r="F46" s="34" t="s">
        <v>29</v>
      </c>
      <c r="G46" s="1"/>
      <c r="H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3"/>
    </row>
    <row r="48" spans="1:11" ht="18.75" customHeight="1">
      <c r="A48" s="1" t="s">
        <v>47</v>
      </c>
      <c r="B48" s="1"/>
      <c r="C48" s="1"/>
      <c r="D48" s="34"/>
      <c r="E48" s="2"/>
      <c r="F48" s="36">
        <v>0</v>
      </c>
      <c r="G48" s="34" t="s">
        <v>29</v>
      </c>
      <c r="H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6">
        <v>0</v>
      </c>
      <c r="G49" s="1" t="s">
        <v>29</v>
      </c>
      <c r="H49" s="2"/>
      <c r="K49" s="23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3"/>
    </row>
    <row r="52" spans="1:11" ht="19.5" customHeight="1">
      <c r="A52" s="1" t="s">
        <v>52</v>
      </c>
      <c r="B52" s="1"/>
      <c r="C52" s="1"/>
      <c r="D52" s="20"/>
      <c r="E52" s="36">
        <v>0</v>
      </c>
      <c r="F52" s="1" t="s">
        <v>29</v>
      </c>
      <c r="G52" s="1"/>
      <c r="H52" s="2"/>
      <c r="K52" s="23"/>
    </row>
    <row r="53" spans="1:11" ht="21" customHeight="1">
      <c r="A53" s="1" t="s">
        <v>53</v>
      </c>
      <c r="B53" s="1"/>
      <c r="D53" s="20"/>
      <c r="E53" s="36">
        <f>C44*1.28</f>
        <v>229.248</v>
      </c>
      <c r="F53" s="1" t="s">
        <v>29</v>
      </c>
      <c r="G53" s="1"/>
      <c r="H53" s="2"/>
      <c r="K53" s="23"/>
    </row>
    <row r="54" spans="1:11" ht="21" customHeight="1">
      <c r="A54" s="1" t="s">
        <v>54</v>
      </c>
      <c r="C54" s="36">
        <f>E53</f>
        <v>229.248</v>
      </c>
      <c r="D54" s="1" t="s">
        <v>29</v>
      </c>
      <c r="E54" s="34"/>
      <c r="F54" s="1"/>
      <c r="G54" s="1"/>
      <c r="H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3"/>
    </row>
    <row r="56" spans="1:11" ht="18.75" customHeight="1">
      <c r="A56" s="36">
        <v>112.5</v>
      </c>
      <c r="B56" s="1"/>
      <c r="C56" s="1"/>
      <c r="D56" s="1"/>
      <c r="E56" s="1"/>
      <c r="F56" s="1"/>
      <c r="G56" s="1"/>
      <c r="H56" s="2"/>
      <c r="K56" s="23"/>
    </row>
    <row r="57" spans="1:11" ht="18.75" customHeight="1">
      <c r="A57" s="1" t="s">
        <v>56</v>
      </c>
      <c r="B57" s="1"/>
      <c r="C57" s="1"/>
      <c r="D57" s="20"/>
      <c r="E57" s="36">
        <v>0</v>
      </c>
      <c r="F57" s="1" t="s">
        <v>29</v>
      </c>
      <c r="G57" s="1"/>
      <c r="H57" s="2"/>
      <c r="K57" s="23"/>
    </row>
    <row r="58" spans="1:11" ht="18.75" customHeight="1">
      <c r="A58" s="1" t="s">
        <v>57</v>
      </c>
      <c r="B58" s="1"/>
      <c r="C58" s="1"/>
      <c r="D58" s="25"/>
      <c r="E58" s="37">
        <v>0</v>
      </c>
      <c r="F58" s="1" t="s">
        <v>29</v>
      </c>
      <c r="G58" s="1"/>
      <c r="H58" s="2"/>
      <c r="K58" s="23"/>
    </row>
    <row r="59" spans="1:11" ht="18.75" customHeight="1">
      <c r="A59" s="1" t="s">
        <v>58</v>
      </c>
      <c r="B59" s="20"/>
      <c r="C59" s="36">
        <f>A56</f>
        <v>112.5</v>
      </c>
      <c r="D59" s="1" t="s">
        <v>29</v>
      </c>
      <c r="E59" s="1"/>
      <c r="F59" s="1"/>
      <c r="G59" s="1"/>
      <c r="H59" s="2"/>
      <c r="K59" s="23"/>
    </row>
    <row r="60" spans="1:11" ht="18.75" customHeight="1">
      <c r="A60" s="1" t="s">
        <v>59</v>
      </c>
      <c r="B60" s="20"/>
      <c r="C60" s="36">
        <v>0</v>
      </c>
      <c r="D60" s="1" t="s">
        <v>29</v>
      </c>
      <c r="E60" s="1"/>
      <c r="F60" s="1"/>
      <c r="G60" s="1"/>
      <c r="H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0" t="s">
        <v>17</v>
      </c>
      <c r="G61" s="20"/>
      <c r="H61" s="2"/>
      <c r="K61" s="23"/>
    </row>
    <row r="62" spans="1:8" ht="18" customHeight="1">
      <c r="A62" s="34" t="s">
        <v>61</v>
      </c>
      <c r="B62" s="34"/>
      <c r="C62" s="20">
        <v>8</v>
      </c>
      <c r="D62" s="34"/>
      <c r="E62" s="34"/>
      <c r="F62" s="34"/>
      <c r="G62" s="34"/>
      <c r="H62" s="2"/>
    </row>
    <row r="63" spans="1:7" ht="18" customHeight="1">
      <c r="A63" s="34"/>
      <c r="B63" s="38"/>
      <c r="C63" s="38"/>
      <c r="D63" s="39"/>
      <c r="E63" s="39"/>
      <c r="F63" s="39"/>
      <c r="G63" s="39"/>
    </row>
    <row r="64" spans="1:7" ht="18" customHeight="1">
      <c r="A64" s="34"/>
      <c r="B64" s="38"/>
      <c r="C64" s="38"/>
      <c r="D64" s="39"/>
      <c r="E64" s="39"/>
      <c r="F64" s="39"/>
      <c r="G64" s="39"/>
    </row>
    <row r="65" spans="1:7" ht="15.75">
      <c r="A65" s="40" t="s">
        <v>62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63</v>
      </c>
      <c r="B67" s="41"/>
      <c r="C67" s="42"/>
      <c r="D67" s="43" t="s">
        <v>64</v>
      </c>
      <c r="E67" s="43"/>
      <c r="F67" s="43" t="s">
        <v>65</v>
      </c>
      <c r="G67" s="43"/>
    </row>
    <row r="68" spans="1:7" ht="15" customHeight="1">
      <c r="A68" s="44" t="s">
        <v>66</v>
      </c>
      <c r="B68" s="44"/>
      <c r="C68" s="45"/>
      <c r="D68" s="46" t="s">
        <v>67</v>
      </c>
      <c r="E68" s="46"/>
      <c r="F68" s="46" t="s">
        <v>68</v>
      </c>
      <c r="G68" s="46"/>
    </row>
    <row r="69" spans="1:7" ht="15" customHeight="1">
      <c r="A69" s="44" t="s">
        <v>69</v>
      </c>
      <c r="B69" s="44"/>
      <c r="C69" s="45"/>
      <c r="D69" s="46" t="s">
        <v>70</v>
      </c>
      <c r="E69" s="46"/>
      <c r="F69" s="47" t="s">
        <v>71</v>
      </c>
      <c r="G69" s="48"/>
    </row>
    <row r="70" spans="1:7" ht="15" customHeight="1">
      <c r="A70" s="44" t="s">
        <v>72</v>
      </c>
      <c r="B70" s="44"/>
      <c r="C70" s="45"/>
      <c r="D70" s="46" t="s">
        <v>73</v>
      </c>
      <c r="E70" s="46"/>
      <c r="F70" s="46" t="s">
        <v>74</v>
      </c>
      <c r="G70" s="46"/>
    </row>
    <row r="71" spans="1:7" ht="15.75">
      <c r="A71" s="49" t="s">
        <v>75</v>
      </c>
      <c r="B71" s="49"/>
      <c r="C71" s="50"/>
      <c r="D71" s="43"/>
      <c r="E71" s="43"/>
      <c r="F71" s="43"/>
      <c r="G71" s="43"/>
    </row>
    <row r="72" spans="1:7" ht="15" customHeight="1">
      <c r="A72" s="49" t="s">
        <v>76</v>
      </c>
      <c r="B72" s="49"/>
      <c r="C72" s="50"/>
      <c r="D72" s="51" t="s">
        <v>77</v>
      </c>
      <c r="E72" s="52"/>
      <c r="F72" s="51" t="s">
        <v>78</v>
      </c>
      <c r="G72" s="52"/>
    </row>
    <row r="73" spans="1:7" ht="15" customHeight="1">
      <c r="A73" s="49" t="s">
        <v>79</v>
      </c>
      <c r="B73" s="49"/>
      <c r="C73" s="50"/>
      <c r="D73" s="53"/>
      <c r="E73" s="54"/>
      <c r="F73" s="53"/>
      <c r="G73" s="54"/>
    </row>
    <row r="74" spans="1:7" ht="15" customHeight="1">
      <c r="A74" s="49" t="s">
        <v>80</v>
      </c>
      <c r="B74" s="49"/>
      <c r="C74" s="50"/>
      <c r="D74" s="55"/>
      <c r="E74" s="56"/>
      <c r="F74" s="55"/>
      <c r="G74" s="56"/>
    </row>
    <row r="75" spans="1:7" ht="15.75">
      <c r="A75" s="49" t="s">
        <v>81</v>
      </c>
      <c r="B75" s="49"/>
      <c r="C75" s="50"/>
      <c r="D75" s="43"/>
      <c r="E75" s="43"/>
      <c r="F75" s="43"/>
      <c r="G75" s="43"/>
    </row>
    <row r="76" spans="1:7" ht="15" customHeight="1">
      <c r="A76" s="44" t="s">
        <v>82</v>
      </c>
      <c r="B76" s="44"/>
      <c r="C76" s="45"/>
      <c r="D76" s="46" t="s">
        <v>83</v>
      </c>
      <c r="E76" s="46"/>
      <c r="F76" s="47" t="s">
        <v>84</v>
      </c>
      <c r="G76" s="48"/>
    </row>
    <row r="77" spans="1:7" ht="15" customHeight="1">
      <c r="A77" s="44" t="s">
        <v>85</v>
      </c>
      <c r="B77" s="44"/>
      <c r="C77" s="44"/>
      <c r="D77" s="46" t="s">
        <v>86</v>
      </c>
      <c r="E77" s="46"/>
      <c r="F77" s="46" t="s">
        <v>87</v>
      </c>
      <c r="G77" s="46"/>
    </row>
    <row r="78" spans="1:7" ht="15.75">
      <c r="A78" s="57" t="s">
        <v>88</v>
      </c>
      <c r="B78" s="58"/>
      <c r="C78" s="58"/>
      <c r="D78" s="59"/>
      <c r="E78" s="60"/>
      <c r="F78" s="59"/>
      <c r="G78" s="60"/>
    </row>
    <row r="79" spans="1:7" ht="27.75" customHeight="1">
      <c r="A79" s="61" t="s">
        <v>89</v>
      </c>
      <c r="B79" s="62"/>
      <c r="C79" s="62"/>
      <c r="D79" s="63" t="s">
        <v>90</v>
      </c>
      <c r="E79" s="64"/>
      <c r="F79" s="65" t="s">
        <v>91</v>
      </c>
      <c r="G79" s="66"/>
    </row>
    <row r="80" spans="1:7" ht="15" customHeight="1">
      <c r="A80" s="61" t="s">
        <v>92</v>
      </c>
      <c r="B80" s="62"/>
      <c r="C80" s="62"/>
      <c r="D80" s="63" t="s">
        <v>93</v>
      </c>
      <c r="E80" s="64"/>
      <c r="F80" s="67" t="s">
        <v>94</v>
      </c>
      <c r="G80" s="68"/>
    </row>
    <row r="81" spans="1:7" ht="15.75">
      <c r="A81" s="69" t="s">
        <v>81</v>
      </c>
      <c r="B81" s="70"/>
      <c r="C81" s="70"/>
      <c r="D81" s="71"/>
      <c r="E81" s="72"/>
      <c r="F81" s="71"/>
      <c r="G81" s="72"/>
    </row>
    <row r="82" spans="1:7" ht="15.75">
      <c r="A82" s="57" t="s">
        <v>95</v>
      </c>
      <c r="B82" s="58"/>
      <c r="C82" s="58"/>
      <c r="D82" s="59"/>
      <c r="E82" s="60"/>
      <c r="F82" s="59"/>
      <c r="G82" s="60"/>
    </row>
    <row r="83" spans="1:7" ht="32.25" customHeight="1">
      <c r="A83" s="61" t="s">
        <v>96</v>
      </c>
      <c r="B83" s="62"/>
      <c r="C83" s="62"/>
      <c r="D83" s="63" t="s">
        <v>97</v>
      </c>
      <c r="E83" s="64"/>
      <c r="F83" s="43" t="s">
        <v>98</v>
      </c>
      <c r="G83" s="43"/>
    </row>
    <row r="84" spans="1:7" ht="15" customHeight="1">
      <c r="A84" s="61" t="s">
        <v>99</v>
      </c>
      <c r="B84" s="62"/>
      <c r="C84" s="62"/>
      <c r="D84" s="63" t="s">
        <v>100</v>
      </c>
      <c r="E84" s="64"/>
      <c r="F84" s="43" t="s">
        <v>101</v>
      </c>
      <c r="G84" s="43"/>
    </row>
    <row r="85" spans="1:7" ht="17.25" customHeight="1">
      <c r="A85" s="61" t="s">
        <v>81</v>
      </c>
      <c r="B85" s="62"/>
      <c r="C85" s="62"/>
      <c r="D85" s="63"/>
      <c r="E85" s="64"/>
      <c r="F85" s="63"/>
      <c r="G85" s="64"/>
    </row>
    <row r="86" spans="1:7" ht="29.25" customHeight="1">
      <c r="A86" s="57" t="s">
        <v>102</v>
      </c>
      <c r="B86" s="73"/>
      <c r="C86" s="73"/>
      <c r="D86" s="59"/>
      <c r="E86" s="74"/>
      <c r="F86" s="59"/>
      <c r="G86" s="74"/>
    </row>
    <row r="87" spans="1:7" ht="15.75">
      <c r="A87" s="61" t="s">
        <v>103</v>
      </c>
      <c r="B87" s="62"/>
      <c r="C87" s="62"/>
      <c r="D87" s="63" t="s">
        <v>25</v>
      </c>
      <c r="E87" s="64"/>
      <c r="F87" s="63"/>
      <c r="G87" s="64"/>
    </row>
    <row r="88" spans="1:7" ht="15" customHeight="1">
      <c r="A88" s="61" t="s">
        <v>104</v>
      </c>
      <c r="B88" s="62"/>
      <c r="C88" s="62"/>
      <c r="D88" s="63" t="s">
        <v>25</v>
      </c>
      <c r="E88" s="64"/>
      <c r="F88" s="63"/>
      <c r="G88" s="64"/>
    </row>
    <row r="89" spans="1:7" ht="15" customHeight="1">
      <c r="A89" s="61" t="s">
        <v>105</v>
      </c>
      <c r="B89" s="62"/>
      <c r="C89" s="62"/>
      <c r="D89" s="63" t="s">
        <v>25</v>
      </c>
      <c r="E89" s="64"/>
      <c r="F89" s="63"/>
      <c r="G89" s="64"/>
    </row>
    <row r="90" spans="1:7" ht="15" customHeight="1">
      <c r="A90" s="61" t="s">
        <v>106</v>
      </c>
      <c r="B90" s="62"/>
      <c r="C90" s="62"/>
      <c r="D90" s="63" t="s">
        <v>107</v>
      </c>
      <c r="E90" s="64"/>
      <c r="F90" s="63"/>
      <c r="G90" s="64"/>
    </row>
    <row r="91" spans="1:7" ht="15.75">
      <c r="A91" s="61" t="s">
        <v>108</v>
      </c>
      <c r="B91" s="62"/>
      <c r="C91" s="62"/>
      <c r="D91" s="63" t="s">
        <v>25</v>
      </c>
      <c r="E91" s="64"/>
      <c r="F91" s="63"/>
      <c r="G91" s="64"/>
    </row>
    <row r="92" spans="1:7" ht="15.75">
      <c r="A92" s="61" t="s">
        <v>109</v>
      </c>
      <c r="B92" s="62"/>
      <c r="C92" s="62"/>
      <c r="D92" s="63" t="s">
        <v>25</v>
      </c>
      <c r="E92" s="64"/>
      <c r="F92" s="63"/>
      <c r="G92" s="64"/>
    </row>
    <row r="93" spans="1:7" ht="15.75">
      <c r="A93" s="61" t="s">
        <v>110</v>
      </c>
      <c r="B93" s="62"/>
      <c r="C93" s="62"/>
      <c r="D93" s="63" t="s">
        <v>25</v>
      </c>
      <c r="E93" s="64"/>
      <c r="F93" s="63"/>
      <c r="G93" s="64"/>
    </row>
    <row r="94" spans="1:7" ht="15.75">
      <c r="A94" s="61" t="s">
        <v>111</v>
      </c>
      <c r="B94" s="62"/>
      <c r="C94" s="62"/>
      <c r="D94" s="63" t="s">
        <v>25</v>
      </c>
      <c r="E94" s="64"/>
      <c r="F94" s="63"/>
      <c r="G94" s="64"/>
    </row>
    <row r="95" spans="1:7" ht="15.75">
      <c r="A95" s="69" t="s">
        <v>81</v>
      </c>
      <c r="B95" s="70"/>
      <c r="C95" s="70"/>
      <c r="D95" s="71"/>
      <c r="E95" s="72"/>
      <c r="F95" s="71"/>
      <c r="G95" s="72"/>
    </row>
    <row r="96" spans="1:7" ht="45.75" customHeight="1">
      <c r="A96" s="57" t="s">
        <v>112</v>
      </c>
      <c r="B96" s="58"/>
      <c r="C96" s="58"/>
      <c r="D96" s="59"/>
      <c r="E96" s="60"/>
      <c r="F96" s="59"/>
      <c r="G96" s="60"/>
    </row>
    <row r="97" spans="1:7" ht="15" customHeight="1">
      <c r="A97" s="61" t="s">
        <v>113</v>
      </c>
      <c r="B97" s="62"/>
      <c r="C97" s="62"/>
      <c r="D97" s="59" t="s">
        <v>107</v>
      </c>
      <c r="E97" s="60"/>
      <c r="F97" s="63"/>
      <c r="G97" s="64"/>
    </row>
    <row r="98" spans="1:7" ht="15" customHeight="1">
      <c r="A98" s="61" t="s">
        <v>114</v>
      </c>
      <c r="B98" s="62"/>
      <c r="C98" s="62"/>
      <c r="D98" s="63" t="s">
        <v>107</v>
      </c>
      <c r="E98" s="64"/>
      <c r="F98" s="63"/>
      <c r="G98" s="64"/>
    </row>
    <row r="99" spans="1:7" ht="15.75" customHeight="1">
      <c r="A99" s="61" t="s">
        <v>115</v>
      </c>
      <c r="B99" s="62"/>
      <c r="C99" s="62"/>
      <c r="D99" s="63" t="s">
        <v>25</v>
      </c>
      <c r="E99" s="64"/>
      <c r="F99" s="63"/>
      <c r="G99" s="64"/>
    </row>
    <row r="100" spans="1:7" ht="15.75">
      <c r="A100" s="61" t="s">
        <v>116</v>
      </c>
      <c r="B100" s="62"/>
      <c r="C100" s="62"/>
      <c r="D100" s="63" t="s">
        <v>25</v>
      </c>
      <c r="E100" s="64"/>
      <c r="F100" s="63" t="s">
        <v>117</v>
      </c>
      <c r="G100" s="64"/>
    </row>
    <row r="101" spans="1:7" ht="15.75">
      <c r="A101" s="61" t="s">
        <v>118</v>
      </c>
      <c r="B101" s="62"/>
      <c r="C101" s="62"/>
      <c r="D101" s="59" t="s">
        <v>25</v>
      </c>
      <c r="E101" s="60"/>
      <c r="F101" s="63"/>
      <c r="G101" s="64"/>
    </row>
    <row r="102" spans="1:7" ht="15" customHeight="1">
      <c r="A102" s="61" t="s">
        <v>119</v>
      </c>
      <c r="B102" s="62"/>
      <c r="C102" s="62"/>
      <c r="D102" s="63" t="s">
        <v>25</v>
      </c>
      <c r="E102" s="64"/>
      <c r="F102" s="63"/>
      <c r="G102" s="64"/>
    </row>
    <row r="103" spans="1:7" ht="15" customHeight="1">
      <c r="A103" s="61" t="s">
        <v>120</v>
      </c>
      <c r="B103" s="62"/>
      <c r="C103" s="62"/>
      <c r="D103" s="63" t="s">
        <v>107</v>
      </c>
      <c r="E103" s="64"/>
      <c r="F103" s="63" t="s">
        <v>121</v>
      </c>
      <c r="G103" s="64"/>
    </row>
    <row r="104" spans="1:7" ht="15.75">
      <c r="A104" s="61" t="s">
        <v>122</v>
      </c>
      <c r="B104" s="62"/>
      <c r="C104" s="62"/>
      <c r="D104" s="63" t="s">
        <v>25</v>
      </c>
      <c r="E104" s="64"/>
      <c r="F104" s="63"/>
      <c r="G104" s="64"/>
    </row>
    <row r="105" spans="1:7" ht="15.75">
      <c r="A105" s="61" t="s">
        <v>123</v>
      </c>
      <c r="B105" s="62"/>
      <c r="C105" s="62"/>
      <c r="D105" s="63" t="s">
        <v>25</v>
      </c>
      <c r="E105" s="64"/>
      <c r="F105" s="63"/>
      <c r="G105" s="64"/>
    </row>
    <row r="106" spans="1:7" ht="15.75">
      <c r="A106" s="69" t="s">
        <v>81</v>
      </c>
      <c r="B106" s="70"/>
      <c r="C106" s="70"/>
      <c r="D106" s="71"/>
      <c r="E106" s="72"/>
      <c r="F106" s="71"/>
      <c r="G106" s="72"/>
    </row>
    <row r="107" spans="1:7" ht="15.75" customHeight="1">
      <c r="A107" s="44" t="s">
        <v>124</v>
      </c>
      <c r="B107" s="44"/>
      <c r="C107" s="45"/>
      <c r="D107" s="46" t="s">
        <v>107</v>
      </c>
      <c r="E107" s="46"/>
      <c r="F107" s="46" t="s">
        <v>125</v>
      </c>
      <c r="G107" s="46"/>
    </row>
    <row r="110" ht="47.25">
      <c r="A110" s="75" t="s">
        <v>126</v>
      </c>
    </row>
    <row r="111" ht="15.75">
      <c r="A111" s="1" t="s">
        <v>127</v>
      </c>
    </row>
    <row r="112" spans="1:7" ht="15.75">
      <c r="A112" s="1" t="s">
        <v>128</v>
      </c>
      <c r="F112" s="4" t="s">
        <v>129</v>
      </c>
      <c r="G112" s="4"/>
    </row>
    <row r="115" ht="15.75">
      <c r="A115" s="76" t="s">
        <v>9</v>
      </c>
    </row>
    <row r="117" ht="15.75">
      <c r="A117" s="1" t="s">
        <v>130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ED15" sqref="ED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0.9921875" style="2" customWidth="1"/>
    <col min="113" max="113" width="1.28515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132</v>
      </c>
      <c r="BH13" s="83"/>
      <c r="BI13" s="83"/>
      <c r="BJ13" s="83"/>
      <c r="BK13" s="83"/>
      <c r="BL13" s="83"/>
      <c r="BM13" s="2" t="s">
        <v>132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133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33"/>
      <c r="CO14" s="33"/>
      <c r="CP14" s="33"/>
      <c r="CQ14" s="33"/>
      <c r="CR14" s="33"/>
      <c r="CS14" s="33"/>
      <c r="CT14" s="82"/>
      <c r="CU14" s="82"/>
      <c r="CV14" s="82"/>
    </row>
    <row r="15" spans="1:108" s="94" customFormat="1" ht="16.5">
      <c r="A15" s="93" t="s">
        <v>134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15" s="94" customFormat="1" ht="19.5" customHeight="1">
      <c r="A16" s="93" t="s">
        <v>135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H16" s="95">
        <v>1</v>
      </c>
      <c r="DI16" s="95">
        <v>0.62</v>
      </c>
      <c r="DJ16" s="95"/>
      <c r="DK16" s="95"/>
    </row>
    <row r="17" spans="1:108" s="94" customFormat="1" ht="16.5">
      <c r="A17" s="93" t="s">
        <v>136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94" customFormat="1" ht="16.5">
      <c r="A18" s="93" t="s">
        <v>137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32:77" ht="15.75">
      <c r="AF19" s="96" t="str">
        <f>'[1]хар-ка по 75-му'!D19</f>
        <v>ул. Д. Событий 20 А</v>
      </c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138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139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140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7"/>
      <c r="B22" s="98" t="s">
        <v>142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/>
      <c r="AT22" s="100">
        <v>0</v>
      </c>
      <c r="AU22" s="100"/>
      <c r="AV22" s="100"/>
      <c r="AW22" s="100"/>
      <c r="AX22" s="100"/>
      <c r="AY22" s="100"/>
      <c r="AZ22" s="101"/>
      <c r="BA22" s="102" t="s">
        <v>143</v>
      </c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3"/>
      <c r="BT22" s="104">
        <f>(('[1]оплата труда'!M20+'[1]материалы'!G19+'[1]Охрана труда'!F21)*DH16)</f>
        <v>0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104">
        <f>BT22/('[1]хар-ка по 75-му'!E45+'[1]хар-ка по 75-му'!F48)/12</f>
        <v>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7.2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9"/>
      <c r="AS23" s="110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2"/>
      <c r="BT23" s="113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4"/>
      <c r="CL23" s="113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4"/>
    </row>
    <row r="24" spans="1:108" ht="15.75" customHeight="1">
      <c r="A24" s="97"/>
      <c r="B24" s="98" t="s">
        <v>144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>
        <v>0</v>
      </c>
      <c r="AU24" s="100"/>
      <c r="AV24" s="100"/>
      <c r="AW24" s="100"/>
      <c r="AX24" s="100"/>
      <c r="AY24" s="100"/>
      <c r="AZ24" s="101"/>
      <c r="BA24" s="102" t="s">
        <v>145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27">
        <f>0.06*AT24*365*'[1]хар-ка по 75-му'!D29*'[1]хар-ка по 75-му'!C50*(DI16)</f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f>BT24/('[1]хар-ка по 75-му'!E45+'[1]хар-ка по 75-му'!F48)/12</f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7.2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97"/>
      <c r="B26" s="98" t="s">
        <v>146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  <c r="AS26" s="97"/>
      <c r="AT26" s="100">
        <v>0</v>
      </c>
      <c r="AU26" s="100"/>
      <c r="AV26" s="100"/>
      <c r="AW26" s="100"/>
      <c r="AX26" s="100"/>
      <c r="AY26" s="100"/>
      <c r="AZ26" s="101"/>
      <c r="BA26" s="102" t="s">
        <v>143</v>
      </c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7.2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9"/>
      <c r="AS27" s="110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2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97"/>
      <c r="B28" s="98" t="s">
        <v>147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7"/>
      <c r="AT28" s="100">
        <v>0</v>
      </c>
      <c r="AU28" s="100"/>
      <c r="AV28" s="100"/>
      <c r="AW28" s="100"/>
      <c r="AX28" s="100"/>
      <c r="AY28" s="100"/>
      <c r="AZ28" s="101"/>
      <c r="BA28" s="115" t="s">
        <v>148</v>
      </c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6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f>BT28/('[1]хар-ка по 75-му'!E45+'[1]хар-ка по 75-му'!F48)/12</f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7.2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9"/>
      <c r="AS29" s="110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2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32.25" customHeight="1">
      <c r="A30" s="41" t="s">
        <v>149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7"/>
      <c r="B31" s="98" t="s">
        <v>150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9"/>
      <c r="AS31" s="97"/>
      <c r="AT31" s="100">
        <v>3</v>
      </c>
      <c r="AU31" s="100"/>
      <c r="AV31" s="100"/>
      <c r="AW31" s="100"/>
      <c r="AX31" s="100"/>
      <c r="AY31" s="100"/>
      <c r="AZ31" s="101"/>
      <c r="BA31" s="102" t="s">
        <v>143</v>
      </c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3"/>
      <c r="BT31" s="127">
        <f>(('[1]оплата труда'!M43+'[1]материалы'!G49+'[1]Охрана труда'!F46)*DH16)</f>
        <v>1006.9179867945257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f>BT31/('[1]хар-ка по 75-му'!$E$45+'[1]хар-ка по 75-му'!F48)/12</f>
        <v>0.49976076374554584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  <c r="DK31" s="117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10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2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7"/>
      <c r="B33" s="98" t="s">
        <v>151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97"/>
      <c r="AT33" s="100">
        <v>0</v>
      </c>
      <c r="AU33" s="100"/>
      <c r="AV33" s="100"/>
      <c r="AW33" s="100"/>
      <c r="AX33" s="100"/>
      <c r="AY33" s="100"/>
      <c r="AZ33" s="101"/>
      <c r="BA33" s="102" t="s">
        <v>143</v>
      </c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f>BT33/('[1]хар-ка по 75-му'!$E$45+'[1]хар-ка по 75-му'!F48)/12</f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7.2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9"/>
      <c r="AS34" s="110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2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97"/>
      <c r="B35" s="98" t="s">
        <v>152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/>
      <c r="AT35" s="100">
        <v>3</v>
      </c>
      <c r="AU35" s="100"/>
      <c r="AV35" s="100"/>
      <c r="AW35" s="100"/>
      <c r="AX35" s="100"/>
      <c r="AY35" s="100"/>
      <c r="AZ35" s="101"/>
      <c r="BA35" s="102" t="s">
        <v>143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127">
        <f>(('[1]оплата труда'!M68+'[1]материалы'!G60+'[1]Охрана труда'!F48)*DH16)</f>
        <v>800.5214148358431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f>BT35/('[1]хар-ка по 75-му'!$E$45+'[1]хар-ка по 75-му'!F48)/12</f>
        <v>0.39732053545555046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35.2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9"/>
      <c r="AS36" s="110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2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47.25" customHeight="1">
      <c r="A37" s="97"/>
      <c r="B37" s="98" t="s">
        <v>153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9"/>
      <c r="AS37" s="97"/>
      <c r="AT37" s="98" t="s">
        <v>154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9"/>
      <c r="BT37" s="127">
        <f>(('[1]оплата труда'!M81+'[1]материалы'!G70+'[1]Охрана труда'!F49)*DH16)*1</f>
        <v>2097.788630427539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f>BT37/('[1]хар-ка по 75-му'!E45+'[1]хар-ка по 75-му'!F48)/12</f>
        <v>1.0411895128189095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20"/>
      <c r="AS38" s="118"/>
      <c r="AT38" s="34" t="s">
        <v>155</v>
      </c>
      <c r="AU38" s="34"/>
      <c r="AV38" s="34"/>
      <c r="AW38" s="34"/>
      <c r="AX38" s="34"/>
      <c r="AY38" s="34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156</v>
      </c>
      <c r="BN38" s="38"/>
      <c r="BO38" s="38"/>
      <c r="BP38" s="38"/>
      <c r="BQ38" s="38"/>
      <c r="BR38" s="38"/>
      <c r="BS38" s="121"/>
      <c r="BT38" s="171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3"/>
      <c r="CL38" s="171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ht="32.2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22"/>
      <c r="AT39" s="108" t="s">
        <v>157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4.25" customHeight="1">
      <c r="A40" s="123"/>
      <c r="B40" s="98" t="s">
        <v>158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124" t="s">
        <v>159</v>
      </c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27">
        <f>'[1]ЖБО'!F88</f>
        <v>16332.948358134949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f>BT40/'[1]хар-ка по 75-му'!E45/12</f>
        <v>8.106486181325664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.75" customHeight="1">
      <c r="A41" s="123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9"/>
      <c r="AS41" s="110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97"/>
      <c r="B42" s="98" t="s">
        <v>160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9"/>
      <c r="AS42" s="124" t="s">
        <v>159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27">
        <f>CL42*('[1]хар-ка по 75-му'!$E$45+'[1]хар-ка по 75-му'!F48)*12</f>
        <v>2141.3736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f>'[1]ТБО'!G7</f>
        <v>1.062821917808219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31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9"/>
      <c r="AS43" s="110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7.25" customHeight="1">
      <c r="A44" s="41" t="s">
        <v>161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7"/>
      <c r="B45" s="98" t="s">
        <v>162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9"/>
      <c r="AS45" s="97"/>
      <c r="AT45" s="100">
        <v>0</v>
      </c>
      <c r="AU45" s="100"/>
      <c r="AV45" s="100"/>
      <c r="AW45" s="100"/>
      <c r="AX45" s="100"/>
      <c r="AY45" s="100"/>
      <c r="AZ45" s="101"/>
      <c r="BA45" s="115" t="s">
        <v>163</v>
      </c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27">
        <f>(('[1]оплата труда'!M91+'[1]материалы'!G81+'[1]Охрана труда'!F73)*DH16)</f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f>BT45/('[1]хар-ка по 75-му'!E45+'[1]хар-ка по 75-му'!F48)/12</f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7.2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10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97"/>
      <c r="B47" s="98" t="s">
        <v>164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9"/>
      <c r="AS47" s="97"/>
      <c r="AT47" s="100">
        <v>0</v>
      </c>
      <c r="AU47" s="100"/>
      <c r="AV47" s="100"/>
      <c r="AW47" s="100"/>
      <c r="AX47" s="100"/>
      <c r="AY47" s="100"/>
      <c r="AZ47" s="101"/>
      <c r="BA47" s="115" t="s">
        <v>163</v>
      </c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27">
        <f>('[1]оплата труда'!M108+'[1]материалы'!I94+'[1]Охрана труда'!F74)</f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f>BT47/('[1]хар-ка по 75-му'!E45+'[1]хар-ка по 75-му'!F48)/12</f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63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9"/>
      <c r="AS48" s="110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2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31.5" customHeight="1">
      <c r="A49" s="97"/>
      <c r="B49" s="98" t="s">
        <v>165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9"/>
      <c r="AS49" s="97"/>
      <c r="AT49" s="98" t="s">
        <v>166</v>
      </c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9"/>
      <c r="BT49" s="127">
        <f>(('[1]оплата труда'!M116+'[1]материалы'!H102+'[1]Охрана труда'!F75)*DH16)</f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f>BT49/('[1]хар-ка по 75-му'!E45+'[1]хар-ка по 75-му'!F48)/12</f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20"/>
      <c r="AS50" s="118"/>
      <c r="AT50" s="34" t="s">
        <v>167</v>
      </c>
      <c r="AU50" s="34"/>
      <c r="AV50" s="34"/>
      <c r="AW50" s="34"/>
      <c r="AX50" s="34"/>
      <c r="AY50" s="34"/>
      <c r="AZ50" s="92"/>
      <c r="BA50" s="38"/>
      <c r="BB50" s="38"/>
      <c r="BC50" s="38"/>
      <c r="BD50" s="38"/>
      <c r="BE50" s="88" t="s">
        <v>168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1"/>
      <c r="BT50" s="171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3"/>
      <c r="CL50" s="171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08" ht="49.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22"/>
      <c r="AT51" s="108" t="s">
        <v>169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" customHeight="1">
      <c r="A52" s="123"/>
      <c r="B52" s="98" t="s">
        <v>170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18"/>
      <c r="AT52" s="133">
        <v>0</v>
      </c>
      <c r="AU52" s="133"/>
      <c r="AV52" s="133"/>
      <c r="AW52" s="133"/>
      <c r="AX52" s="133"/>
      <c r="AY52" s="133"/>
      <c r="AZ52" s="134"/>
      <c r="BA52" s="135" t="s">
        <v>163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6"/>
      <c r="BT52" s="127">
        <f>('[1]оплата труда'!M126+'[1]оплата труда'!M137+'[1]материалы'!H111+'[1]Охрана труда'!F76)*DH16</f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f>BT52/('[1]хар-ка по 75-му'!E45+'[1]хар-ка по 75-му'!F48)/12</f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7.25" customHeight="1">
      <c r="A53" s="123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118"/>
      <c r="AT53" s="137"/>
      <c r="AU53" s="137"/>
      <c r="AV53" s="137"/>
      <c r="AW53" s="137"/>
      <c r="AX53" s="137"/>
      <c r="AY53" s="137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6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97"/>
      <c r="B54" s="98" t="s">
        <v>171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9"/>
      <c r="AS54" s="97"/>
      <c r="AT54" s="100">
        <v>0</v>
      </c>
      <c r="AU54" s="100"/>
      <c r="AV54" s="100"/>
      <c r="AW54" s="100"/>
      <c r="AX54" s="100"/>
      <c r="AY54" s="100"/>
      <c r="AZ54" s="101"/>
      <c r="BA54" s="115" t="s">
        <v>172</v>
      </c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6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f>BT54/('[1]хар-ка по 75-му'!E45+'[1]хар-ка по 75-му'!F48)/12</f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6.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9"/>
      <c r="AS55" s="110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7.25" customHeight="1">
      <c r="A56" s="41" t="s">
        <v>173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7"/>
      <c r="B57" s="98" t="s">
        <v>174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9"/>
      <c r="AS57" s="97"/>
      <c r="AT57" s="98" t="s">
        <v>175</v>
      </c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9"/>
      <c r="BT57" s="127">
        <f>(('[1]оплата труда'!M172+'[1]материалы'!H139+'[1]Охрана труда'!F220)*DH16)</f>
        <v>183.7163511341158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f>BT57/('[1]хар-ка по 75-му'!E45+'[1]хар-ка по 75-му'!F48)/12</f>
        <v>0.09118341827184623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20"/>
      <c r="AS58" s="118"/>
      <c r="AT58" s="34" t="s">
        <v>176</v>
      </c>
      <c r="AU58" s="34"/>
      <c r="AV58" s="34"/>
      <c r="AW58" s="34"/>
      <c r="AX58" s="34"/>
      <c r="AY58" s="34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177</v>
      </c>
      <c r="BN58" s="38"/>
      <c r="BO58" s="38"/>
      <c r="BP58" s="38"/>
      <c r="BQ58" s="38"/>
      <c r="BR58" s="38"/>
      <c r="BS58" s="121"/>
      <c r="BT58" s="171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3"/>
      <c r="CL58" s="171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08" ht="63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20"/>
      <c r="AS59" s="118"/>
      <c r="AT59" s="119" t="s">
        <v>178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20"/>
      <c r="BT59" s="171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3"/>
      <c r="CL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08" ht="15.7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20"/>
      <c r="AS60" s="118"/>
      <c r="AT60" s="88">
        <v>0</v>
      </c>
      <c r="AU60" s="88"/>
      <c r="AV60" s="88"/>
      <c r="AW60" s="88"/>
      <c r="AX60" s="88"/>
      <c r="AY60" s="88"/>
      <c r="AZ60" s="92"/>
      <c r="BA60" s="138" t="s">
        <v>179</v>
      </c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9"/>
      <c r="BT60" s="171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3"/>
      <c r="CL60" s="171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08" ht="79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20"/>
      <c r="AS61" s="118"/>
      <c r="AT61" s="119" t="s">
        <v>180</v>
      </c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20"/>
      <c r="BT61" s="171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3"/>
      <c r="CL61" s="171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08" ht="15.7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20"/>
      <c r="AS62" s="118"/>
      <c r="AT62" s="88">
        <v>2</v>
      </c>
      <c r="AU62" s="88"/>
      <c r="AV62" s="88"/>
      <c r="AW62" s="88"/>
      <c r="AX62" s="88"/>
      <c r="AY62" s="88"/>
      <c r="AZ62" s="92"/>
      <c r="BA62" s="138" t="s">
        <v>163</v>
      </c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9"/>
      <c r="BT62" s="171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3"/>
      <c r="CL62" s="171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08" ht="3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122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40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21.75" customHeight="1">
      <c r="A64" s="107"/>
      <c r="B64" s="98" t="s">
        <v>181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97"/>
      <c r="AT64" s="141" t="s">
        <v>159</v>
      </c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2"/>
      <c r="BT64" s="127">
        <f>'[1]оплата труда'!M182+'[1]Охрана труда'!F221+'[1]материалы'!H149</f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f>BT64/('[1]хар-ка по 75-му'!E45+'[1]хар-ка по 75-му'!F48)/12</f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9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0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2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25.5" customHeight="1">
      <c r="A66" s="123"/>
      <c r="B66" s="98" t="str">
        <f>'[1]оплата труда'!A184</f>
        <v>18. Ремонт фундаментов под стенами существующих зданий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41" t="s">
        <v>159</v>
      </c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2"/>
      <c r="BS66" s="143"/>
      <c r="BT66" s="127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f>BT66/('[1]хар-ка по 75-му'!E45+'[1]хар-ка по 75-му'!F48)/12*'[1]перечень по 75-му'!DH16</f>
        <v>0.5016709371495641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9" customHeight="1">
      <c r="A67" s="123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3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4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25.5" customHeight="1">
      <c r="A68" s="123"/>
      <c r="B68" s="98" t="str">
        <f>'[1]оплата труда'!A228</f>
        <v>19. Устранение повреждений ступеней, полов в местах общего пользования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9"/>
      <c r="AS68" s="124" t="s">
        <v>159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6"/>
      <c r="BT68" s="127">
        <f>('[1]оплата труда'!M236+'[1]оплата труда'!M246+'[1]материалы'!H186+'[1]Охрана труда'!F223)</f>
        <v>977.540027746174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f>BT68/('[1]хар-ка по 75-му'!E45+'[1]хар-ка по 75-му'!F48)/12</f>
        <v>0.48517968420993346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21" customHeight="1">
      <c r="A69" s="123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10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2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25.5" customHeight="1">
      <c r="A70" s="123"/>
      <c r="B70" s="98" t="str">
        <f>'[1]оплата труда'!A248</f>
        <v>20. Частичный ремонт кровли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24" t="s">
        <v>159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6"/>
      <c r="BT70" s="127">
        <f>'[1]оплата труда'!M258+'[1]Охрана труда'!F224+'[1]материалы'!H199</f>
        <v>467.0245765674919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f>BT70/('[1]хар-ка по 75-му'!E45+'[1]хар-ка по 75-му'!F48)/12</f>
        <v>0.23179699055364897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4.5" customHeight="1">
      <c r="A71" s="123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44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9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25.5" customHeight="1">
      <c r="A72" s="123"/>
      <c r="B72" s="98" t="s">
        <v>182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24" t="s">
        <v>159</v>
      </c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6"/>
      <c r="BT72" s="128">
        <f>'[1]оплата труда'!M270+'[1]Охрана труда'!F225+'[1]материалы'!H208</f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f>BT72/('[1]хар-ка по 75-му'!E45+'[1]хар-ка по 75-му'!F48)/12</f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9" customHeight="1">
      <c r="A73" s="12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2:108" ht="25.5" customHeight="1">
      <c r="B74" s="98" t="str">
        <f>'[1]оплата труда'!A272</f>
        <v>22. Устранение засоров внутренних канализационных трубопроводов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124" t="s">
        <v>159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6"/>
      <c r="BT74" s="128">
        <f>'[1]оплата труда'!M278+'[1]Охрана труда'!F226+'[1]материалы'!H214</f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f>BT74/('[1]хар-ка по 75-му'!$E$45+'[1]хар-ка по 75-му'!$F$48)/12</f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12" ht="25.5" customHeight="1">
      <c r="A75" s="14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  <c r="DH75" s="149"/>
    </row>
    <row r="76" spans="1:108" ht="16.5" customHeight="1">
      <c r="A76" s="150"/>
      <c r="B76" s="49" t="str">
        <f>'[1]оплата труда'!A280</f>
        <v>23. Притирка  запорной  арматуры без снятия с места в системе отопления         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124" t="s">
        <v>159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28">
        <f>'[1]оплата труда'!M287+'[1]Охрана труда'!F227+'[1]материалы'!H220</f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f>BT76/('[1]хар-ка по 75-му'!$E$45+'[1]хар-ка по 75-му'!$F$48)/12</f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0" customHeight="1">
      <c r="A77" s="1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113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4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6.5" customHeight="1">
      <c r="A78" s="150"/>
      <c r="B78" s="49" t="str">
        <f>'[1]оплата труда'!A289</f>
        <v>24. Укрепление крючков для  труб и приборов центрального отопления. 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151" t="s">
        <v>159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7">
        <f>'[1]оплата труда'!M295+'[1]Охрана труда'!F228+'[1]материалы'!H227</f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f>BT78/('[1]хар-ка по 75-му'!$E$45+'[1]хар-ка по 75-му'!$F$48)/12</f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6.5" customHeight="1">
      <c r="A79" s="1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6.5" customHeight="1">
      <c r="A80" s="150"/>
      <c r="B80" s="49" t="str">
        <f>'[1]оплата труда'!A297</f>
        <v>25. Ликвидация воздушных пробок в системе отопления в стояке.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151" t="s">
        <v>159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7">
        <f>'[1]оплата труда'!M302+'[1]Охрана труда'!F229+'[1]материалы'!C230</f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f>BT80/('[1]хар-ка по 75-му'!$E$45+'[1]хар-ка по 75-му'!$F$48)/12</f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6.5" customHeight="1">
      <c r="A81" s="1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6.5" customHeight="1">
      <c r="A82" s="150"/>
      <c r="B82" s="49" t="str">
        <f>'[1]оплата труда'!A305</f>
        <v>26. Восстановление    разрушенной тепловой изоляции   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151" t="s">
        <v>159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7">
        <f>'[1]оплата труда'!M312+'[1]Охрана труда'!F230+'[1]материалы'!H237</f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f>BT82/('[1]хар-ка по 75-му'!$E$45+'[1]хар-ка по 75-му'!$F$48)/12</f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6.5" customHeight="1">
      <c r="A83" s="1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6.5" customHeight="1">
      <c r="A84" s="150"/>
      <c r="B84" s="49" t="str">
        <f>'[1]оплата труда'!A314</f>
        <v>27. Осмотр системы  центрального отопления  (квартирные устройства)  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151" t="s">
        <v>159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7">
        <f>'[1]оплата труда'!M319+'[1]Охрана труда'!F231+'[1]материалы'!C240</f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f>BT84/('[1]хар-ка по 75-му'!$E$45+'[1]хар-ка по 75-му'!$F$48)/12</f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31.5" customHeight="1">
      <c r="A85" s="12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31.5" customHeight="1">
      <c r="A86" s="123"/>
      <c r="B86" s="98" t="str">
        <f>'[1]оплата труда'!A321</f>
        <v>28.Проверка устройств отопления в чердачных и подвальных помещениях.       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9"/>
      <c r="AS86" s="151" t="s">
        <v>159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7">
        <f>'[1]оплата труда'!M327+'[1]Охрана труда'!F232+'[1]материалы'!C243</f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f>BT86/('[1]хар-ка по 75-му'!$E$45+'[1]хар-ка по 75-му'!$F$48)/12</f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31.5" customHeight="1">
      <c r="A87" s="123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31.5" customHeight="1">
      <c r="A88" s="123"/>
      <c r="B88" s="98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9"/>
      <c r="AS88" s="151" t="s">
        <v>159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7">
        <f>'[1]оплата труда'!M337+'[1]Охрана труда'!F233+'[1]материалы'!H256</f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f>BT88/('[1]хар-ка по 75-му'!$E$45+'[1]хар-ка по 75-му'!$F$48)/12</f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31.5" customHeight="1">
      <c r="A89" s="123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31.5" customHeight="1">
      <c r="A90" s="123"/>
      <c r="B90" s="98" t="str">
        <f>'[1]оплата труда'!A340</f>
        <v>30. Замена  неисправных  участков электрической сети здания    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9"/>
      <c r="AS90" s="151" t="s">
        <v>159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7">
        <f>'[1]оплата труда'!M347+'[1]Охрана труда'!F234+'[1]материалы'!H265</f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f>BT90/('[1]хар-ка по 75-му'!$E$45+'[1]хар-ка по 75-му'!$F$48)/12</f>
        <v>0.06714110125558238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3.5" customHeight="1">
      <c r="A91" s="123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9.5" customHeight="1">
      <c r="A92" s="123"/>
      <c r="B92" s="98" t="str">
        <f>'[1]оплата труда'!A350</f>
        <v>31. Ремонт щитов.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9"/>
      <c r="AS92" s="151" t="s">
        <v>159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7">
        <f>'[1]оплата труда'!M356+'[1]Охрана труда'!F235+'[1]материалы'!H280</f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f>BT92/('[1]хар-ка по 75-му'!$E$45+'[1]хар-ка по 75-му'!$F$48)/12</f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21" customHeight="1">
      <c r="A93" s="123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21" customHeight="1">
      <c r="A94" s="123"/>
      <c r="B94" s="98" t="str">
        <f>'[1]оплата труда'!A358</f>
        <v>32. Ремонт внутренней штукатурки отдельным местами (стены подъезда)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9"/>
      <c r="AS94" s="151" t="s">
        <v>159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7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f>BT94/('[1]хар-ка по 75-му'!$E$45+'[1]хар-ка по 75-му'!$F$48)/12</f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29.25" customHeight="1">
      <c r="A95" s="123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21" customHeight="1">
      <c r="A96" s="123"/>
      <c r="B96" s="98" t="str">
        <f>'[1]оплата труда'!A391</f>
        <v>33. Смена отдельных досок наружной обшивки деревянных стен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9"/>
      <c r="AS96" s="151" t="s">
        <v>159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7">
        <f>'[1]оплата труда'!M398+'[1]Охрана труда'!F238+'[1]материалы'!H313</f>
        <v>324.9131141251543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f>BT96/('[1]хар-ка по 75-му'!$E$45+'[1]хар-ка по 75-му'!$F$48)/12</f>
        <v>0.1612632093136561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35.25" customHeight="1">
      <c r="A97" s="123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11" customHeight="1">
      <c r="A98" s="123"/>
      <c r="B98" s="108" t="s">
        <v>183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122"/>
      <c r="AT98" s="157" t="s">
        <v>184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0">
        <f>CL98*('[1]хар-ка по 75-му'!E45+'[1]хар-ка по 75-му'!F48)*12</f>
        <v>614.514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f>'[1]Аварийная служба'!B6/2</f>
        <v>0.305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97"/>
      <c r="B99" s="98" t="s">
        <v>185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9"/>
      <c r="AS99" s="97"/>
      <c r="AT99" s="100">
        <v>0</v>
      </c>
      <c r="AU99" s="100"/>
      <c r="AV99" s="100"/>
      <c r="AW99" s="100"/>
      <c r="AX99" s="100"/>
      <c r="AY99" s="100"/>
      <c r="AZ99" s="101"/>
      <c r="BA99" s="115" t="s">
        <v>163</v>
      </c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6"/>
      <c r="BT99" s="127">
        <f>CL99*'[1]хар-ка по 75-му'!E45*12*AT99</f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f>5/12*AT99</f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3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10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2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97"/>
      <c r="B101" s="98" t="s">
        <v>186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9"/>
      <c r="AS101" s="97"/>
      <c r="AT101" s="100">
        <v>0</v>
      </c>
      <c r="AU101" s="100"/>
      <c r="AV101" s="100"/>
      <c r="AW101" s="100"/>
      <c r="AX101" s="100"/>
      <c r="AY101" s="100"/>
      <c r="AZ101" s="101"/>
      <c r="BA101" s="115" t="s">
        <v>163</v>
      </c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6"/>
      <c r="BT101" s="127">
        <f>CL101*'[1]хар-ка по 75-му'!E45*12</f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3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10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2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15" ht="17.25" customHeight="1">
      <c r="A103" s="107"/>
      <c r="B103" s="50" t="s">
        <v>187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42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61"/>
      <c r="BT103" s="174">
        <f>BT22+BT24+BT26+BT28+BT31+BT33+BT35+BT37+BT40+BT42+BT45+BT47+BT49+BT52+BT54+BT57+BT64+BT66+BT68+BT70+BT72+BT74+BT76+BT78+BT80+BT82+BT84+BT86+BT88+BT90+BT92+BT94+BT96+BT98+BT99+BT101</f>
        <v>26093.300554744477</v>
      </c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6"/>
      <c r="CL103" s="174">
        <f>CL22+CL24+CL26+CL28+CL31+CL33+CL35+CL37+CL40+CL42+CL45+CL47+CL49+CL52+CL54+CL57+CL64+CL66+CL68+CL70+CL72+CL74+CL76+CL78+CL80+CL82+CL84+CL86+CL88+CL90+CL92+CL94+CL96+CL98+CL99+CL101</f>
        <v>12.95081425190812</v>
      </c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6"/>
      <c r="DF103" s="162"/>
      <c r="DG103" s="162"/>
      <c r="DH103" s="162"/>
      <c r="DI103" s="162"/>
      <c r="DJ103" s="162"/>
      <c r="DK103" s="162"/>
    </row>
    <row r="104" spans="1:108" ht="18" customHeight="1">
      <c r="A104" s="41" t="s">
        <v>188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3" t="s">
        <v>189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65"/>
      <c r="BT105" s="174">
        <f>BT103*0.12</f>
        <v>3131.1960665693373</v>
      </c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6"/>
      <c r="CL105" s="174">
        <f>BT105/('[1]хар-ка по 75-му'!E45+'[1]хар-ка по 75-му'!F48)/12</f>
        <v>1.5540977102289741</v>
      </c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6"/>
    </row>
    <row r="106" spans="1:108" ht="18" customHeight="1">
      <c r="A106" s="164" t="s">
        <v>190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65"/>
    </row>
    <row r="107" spans="1:148" ht="15.75">
      <c r="A107" s="163" t="s">
        <v>191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77">
        <f>BT105+BT103</f>
        <v>29224.496621313814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f>CL103+CL105</f>
        <v>14.504911962137095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</row>
    <row r="109" spans="3:87" ht="15.75">
      <c r="C109" s="1"/>
      <c r="D109" s="168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K111" s="5" t="s">
        <v>129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70">
      <selection activeCell="ES82" sqref="ES8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8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62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8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8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 t="s">
        <v>6</v>
      </c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8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8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83"/>
      <c r="BI13" s="83"/>
      <c r="BJ13" s="83"/>
      <c r="BK13" s="83"/>
      <c r="BL13" s="83"/>
      <c r="BM13" s="2" t="s">
        <v>132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133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91"/>
      <c r="BI14" s="91"/>
      <c r="BJ14" s="91"/>
      <c r="BK14" s="91"/>
      <c r="BL14" s="91"/>
      <c r="BM14" s="2"/>
      <c r="BN14" s="2"/>
      <c r="BO14" s="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33"/>
      <c r="CO14" s="33"/>
      <c r="CP14" s="33"/>
      <c r="CQ14" s="33"/>
      <c r="CR14" s="33"/>
      <c r="CS14" s="33"/>
      <c r="CT14" s="82"/>
      <c r="CU14" s="82"/>
      <c r="CV14" s="82"/>
      <c r="CW14" s="2"/>
      <c r="CX14" s="2"/>
      <c r="CY14" s="2"/>
      <c r="CZ14" s="2"/>
      <c r="DA14" s="2"/>
      <c r="DB14" s="2"/>
      <c r="DC14" s="2"/>
      <c r="DD14" s="2"/>
    </row>
    <row r="15" spans="1:108" s="180" customFormat="1" ht="16.5">
      <c r="A15" s="179" t="s">
        <v>134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8" s="180" customFormat="1" ht="19.5" customHeight="1">
      <c r="A16" s="179" t="s">
        <v>193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s="180" customFormat="1" ht="15.75" customHeight="1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s="180" customFormat="1" ht="15.75" customHeight="1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s="180" customFormat="1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96" t="str">
        <f>'[1]перечень по 75-му'!AF19</f>
        <v>ул. Д. Событий 20 А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138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139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140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2"/>
      <c r="B24" s="98" t="s">
        <v>198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9"/>
      <c r="AS24" s="97"/>
      <c r="AT24" s="100"/>
      <c r="AU24" s="100"/>
      <c r="AV24" s="100"/>
      <c r="AW24" s="100"/>
      <c r="AX24" s="100"/>
      <c r="AY24" s="100"/>
      <c r="AZ24" s="101"/>
      <c r="BA24" s="102" t="s">
        <v>143</v>
      </c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9"/>
      <c r="AS25" s="110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199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143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200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148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163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202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163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98" t="s">
        <v>203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/>
      <c r="AS34" s="97"/>
      <c r="AT34" s="100"/>
      <c r="AU34" s="100"/>
      <c r="AV34" s="100"/>
      <c r="AW34" s="100"/>
      <c r="AX34" s="100"/>
      <c r="AY34" s="100"/>
      <c r="AZ34" s="101"/>
      <c r="BA34" s="115" t="s">
        <v>163</v>
      </c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6"/>
      <c r="BT34" s="183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5"/>
      <c r="CL34" s="186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1:108" ht="16.5" customHeight="1">
      <c r="A35" s="18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10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2"/>
      <c r="BT35" s="190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2"/>
      <c r="CL35" s="193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5"/>
    </row>
    <row r="36" spans="1:108" ht="15" customHeight="1">
      <c r="A36" s="182"/>
      <c r="B36" s="98" t="s">
        <v>204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9"/>
      <c r="AS36" s="182"/>
      <c r="AT36" s="198"/>
      <c r="AU36" s="198"/>
      <c r="AV36" s="198"/>
      <c r="AW36" s="198"/>
      <c r="AX36" s="198"/>
      <c r="AY36" s="198"/>
      <c r="AZ36" s="199"/>
      <c r="BA36" s="200" t="s">
        <v>163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15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7"/>
    </row>
    <row r="37" spans="1:108" ht="15.75">
      <c r="A37" s="18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18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20"/>
    </row>
    <row r="38" spans="1:108" ht="15" customHeight="1">
      <c r="A38" s="189"/>
      <c r="B38" s="205" t="s">
        <v>205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21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3"/>
      <c r="BT38" s="210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2"/>
      <c r="CL38" s="210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2"/>
    </row>
    <row r="39" spans="1:108" ht="32.25" customHeight="1">
      <c r="A39" s="189"/>
      <c r="B39" s="205" t="s">
        <v>206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21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3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2"/>
      <c r="CL39" s="210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2"/>
    </row>
    <row r="40" spans="1:108" ht="15" customHeight="1">
      <c r="A40" s="43" t="s">
        <v>149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2"/>
      <c r="B41" s="196" t="s">
        <v>207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143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05" t="s">
        <v>208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21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5"/>
      <c r="BT43" s="210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2"/>
    </row>
    <row r="44" spans="1:108" ht="15" customHeight="1">
      <c r="A44" s="182"/>
      <c r="B44" s="196" t="s">
        <v>209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143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210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143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211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163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8" t="s">
        <v>212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9"/>
      <c r="AS50" s="97"/>
      <c r="AT50" s="100"/>
      <c r="AU50" s="100"/>
      <c r="AV50" s="100"/>
      <c r="AW50" s="100"/>
      <c r="AX50" s="100"/>
      <c r="AY50" s="100"/>
      <c r="AZ50" s="101"/>
      <c r="BA50" s="115" t="s">
        <v>163</v>
      </c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S51" s="110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8" t="s">
        <v>213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9"/>
      <c r="AS52" s="182"/>
      <c r="AT52" s="198"/>
      <c r="AU52" s="198"/>
      <c r="AV52" s="198"/>
      <c r="AW52" s="198"/>
      <c r="AX52" s="198"/>
      <c r="AY52" s="198"/>
      <c r="AZ52" s="199"/>
      <c r="BA52" s="213" t="s">
        <v>163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15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</row>
    <row r="53" spans="1:108" ht="15.75">
      <c r="A53" s="18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9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18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20"/>
    </row>
    <row r="54" spans="1:108" ht="49.5" customHeight="1">
      <c r="A54" s="189"/>
      <c r="B54" s="205" t="s">
        <v>214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21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3"/>
      <c r="BT54" s="210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10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2"/>
    </row>
    <row r="55" spans="1:108" ht="15" customHeight="1">
      <c r="A55" s="182"/>
      <c r="B55" s="196" t="s">
        <v>215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143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216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154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2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8"/>
      <c r="AS58" s="226"/>
      <c r="AT58" s="7" t="s">
        <v>155</v>
      </c>
      <c r="AU58" s="7"/>
      <c r="AV58" s="7"/>
      <c r="AW58" s="7"/>
      <c r="AX58" s="7"/>
      <c r="AY58" s="7"/>
      <c r="AZ58" s="229"/>
      <c r="BA58" s="39"/>
      <c r="BB58" s="39"/>
      <c r="BC58" s="39"/>
      <c r="BD58" s="39"/>
      <c r="BE58" s="230"/>
      <c r="BF58" s="230"/>
      <c r="BG58" s="230"/>
      <c r="BH58" s="230"/>
      <c r="BI58" s="230"/>
      <c r="BJ58" s="230"/>
      <c r="BK58" s="229"/>
      <c r="BL58" s="231" t="s">
        <v>156</v>
      </c>
      <c r="BM58" s="229"/>
      <c r="BN58" s="229"/>
      <c r="BO58" s="229"/>
      <c r="BP58" s="229"/>
      <c r="BQ58" s="229"/>
      <c r="BR58" s="229"/>
      <c r="BS58" s="232"/>
      <c r="BT58" s="233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5"/>
      <c r="CL58" s="233"/>
      <c r="CM58" s="234"/>
      <c r="CN58" s="234"/>
      <c r="CO58" s="234"/>
      <c r="CP58" s="234"/>
      <c r="CQ58" s="234"/>
      <c r="CR58" s="234"/>
      <c r="CS58" s="234"/>
      <c r="CT58" s="234"/>
      <c r="CU58" s="234"/>
      <c r="CV58" s="234"/>
      <c r="CW58" s="234"/>
      <c r="CX58" s="234"/>
      <c r="CY58" s="234"/>
      <c r="CZ58" s="234"/>
      <c r="DA58" s="234"/>
      <c r="DB58" s="234"/>
      <c r="DC58" s="234"/>
      <c r="DD58" s="235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21"/>
      <c r="AT59" s="205" t="s">
        <v>157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08" t="s">
        <v>217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221"/>
      <c r="AT60" s="222" t="s">
        <v>218</v>
      </c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3"/>
      <c r="BT60" s="218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2"/>
      <c r="CL60" s="218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20"/>
    </row>
    <row r="61" spans="1:108" ht="31.5" customHeight="1">
      <c r="A61" s="189"/>
      <c r="B61" s="159" t="s">
        <v>219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0"/>
      <c r="AS61" s="122"/>
      <c r="AT61" s="159" t="s">
        <v>159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0"/>
      <c r="BT61" s="236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8"/>
      <c r="CL61" s="239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1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2"/>
      <c r="B63" s="196" t="s">
        <v>221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7"/>
      <c r="AS63" s="182"/>
      <c r="AT63" s="198"/>
      <c r="AU63" s="198"/>
      <c r="AV63" s="198"/>
      <c r="AW63" s="198"/>
      <c r="AX63" s="198"/>
      <c r="AY63" s="198"/>
      <c r="AZ63" s="199"/>
      <c r="BA63" s="213" t="s">
        <v>143</v>
      </c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2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2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89"/>
      <c r="B64" s="222" t="s">
        <v>222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3"/>
      <c r="AS64" s="221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3"/>
      <c r="BT64" s="242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4"/>
      <c r="CL64" s="242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4"/>
    </row>
    <row r="65" spans="1:108" ht="15" customHeight="1">
      <c r="A65" s="245"/>
      <c r="B65" s="196" t="s">
        <v>223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224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4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8"/>
      <c r="AS66" s="226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32"/>
      <c r="BT66" s="233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5"/>
      <c r="CL66" s="233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5"/>
    </row>
    <row r="67" spans="1:108" ht="15.75">
      <c r="A67" s="24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8"/>
      <c r="AS67" s="226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2"/>
      <c r="BT67" s="233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5"/>
      <c r="CL67" s="233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5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21"/>
      <c r="AT68" s="249" t="s">
        <v>226</v>
      </c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50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2"/>
      <c r="B70" s="196" t="s">
        <v>228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163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2"/>
      <c r="B73" s="196" t="s">
        <v>230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231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8"/>
      <c r="AS74" s="226"/>
      <c r="AT74" s="7" t="s">
        <v>232</v>
      </c>
      <c r="AU74" s="7"/>
      <c r="AV74" s="7"/>
      <c r="AW74" s="7"/>
      <c r="AX74" s="7"/>
      <c r="AY74" s="7"/>
      <c r="AZ74" s="229"/>
      <c r="BA74" s="39"/>
      <c r="BB74" s="39"/>
      <c r="BC74" s="39"/>
      <c r="BD74" s="230"/>
      <c r="BE74" s="230"/>
      <c r="BF74" s="230"/>
      <c r="BG74" s="230"/>
      <c r="BH74" s="230"/>
      <c r="BI74" s="230"/>
      <c r="BJ74" s="230"/>
      <c r="BK74" s="39"/>
      <c r="BL74" s="39" t="s">
        <v>177</v>
      </c>
      <c r="BN74" s="39"/>
      <c r="BO74" s="39"/>
      <c r="BP74" s="39"/>
      <c r="BQ74" s="39"/>
      <c r="BR74" s="39"/>
      <c r="BS74" s="232"/>
      <c r="BT74" s="233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5"/>
    </row>
    <row r="75" spans="1:108" ht="15" customHeight="1">
      <c r="A75" s="226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8"/>
      <c r="AS75" s="226"/>
      <c r="AT75" s="227" t="s">
        <v>233</v>
      </c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8"/>
      <c r="BT75" s="233"/>
      <c r="BU75" s="234"/>
      <c r="BV75" s="234"/>
      <c r="BW75" s="234"/>
      <c r="BX75" s="234"/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5"/>
      <c r="CL75" s="233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5"/>
    </row>
    <row r="76" spans="1:108" ht="15.75">
      <c r="A76" s="226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8"/>
      <c r="AS76" s="226"/>
      <c r="AT76" s="7" t="s">
        <v>176</v>
      </c>
      <c r="AU76" s="7"/>
      <c r="AV76" s="7"/>
      <c r="AW76" s="7"/>
      <c r="AX76" s="7"/>
      <c r="AY76" s="7"/>
      <c r="AZ76" s="229"/>
      <c r="BA76" s="39"/>
      <c r="BB76" s="39"/>
      <c r="BC76" s="39"/>
      <c r="BD76" s="229"/>
      <c r="BE76" s="230"/>
      <c r="BF76" s="230"/>
      <c r="BG76" s="230"/>
      <c r="BH76" s="230"/>
      <c r="BI76" s="230"/>
      <c r="BJ76" s="230"/>
      <c r="BK76" s="39"/>
      <c r="BL76" s="39" t="s">
        <v>177</v>
      </c>
      <c r="BN76" s="39"/>
      <c r="BO76" s="39"/>
      <c r="BP76" s="39"/>
      <c r="BQ76" s="39"/>
      <c r="BR76" s="39"/>
      <c r="BS76" s="232"/>
      <c r="BT76" s="233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34"/>
      <c r="CG76" s="234"/>
      <c r="CH76" s="234"/>
      <c r="CI76" s="234"/>
      <c r="CJ76" s="234"/>
      <c r="CK76" s="235"/>
      <c r="CL76" s="233"/>
      <c r="CM76" s="234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  <c r="CX76" s="234"/>
      <c r="CY76" s="234"/>
      <c r="CZ76" s="234"/>
      <c r="DA76" s="234"/>
      <c r="DB76" s="234"/>
      <c r="DC76" s="234"/>
      <c r="DD76" s="235"/>
    </row>
    <row r="77" spans="1:108" ht="15" customHeight="1">
      <c r="A77" s="226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8"/>
      <c r="AS77" s="226"/>
      <c r="AT77" s="227" t="s">
        <v>234</v>
      </c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8"/>
      <c r="BT77" s="233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5"/>
      <c r="CL77" s="233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5"/>
    </row>
    <row r="78" spans="1:108" ht="15.75">
      <c r="A78" s="226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8"/>
      <c r="AS78" s="226"/>
      <c r="AT78" s="7" t="s">
        <v>235</v>
      </c>
      <c r="AU78" s="7"/>
      <c r="AV78" s="7"/>
      <c r="AW78" s="7"/>
      <c r="AX78" s="7"/>
      <c r="AY78" s="7"/>
      <c r="AZ78" s="229"/>
      <c r="BA78" s="39"/>
      <c r="BB78" s="39"/>
      <c r="BC78" s="39"/>
      <c r="BD78" s="229"/>
      <c r="BE78" s="230"/>
      <c r="BF78" s="230"/>
      <c r="BG78" s="230"/>
      <c r="BH78" s="230"/>
      <c r="BI78" s="230"/>
      <c r="BJ78" s="230"/>
      <c r="BK78" s="39"/>
      <c r="BL78" s="39" t="s">
        <v>177</v>
      </c>
      <c r="BN78" s="39"/>
      <c r="BO78" s="39"/>
      <c r="BP78" s="39"/>
      <c r="BQ78" s="39"/>
      <c r="BR78" s="39"/>
      <c r="BS78" s="232"/>
      <c r="BT78" s="233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5"/>
      <c r="CL78" s="233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5"/>
    </row>
    <row r="79" spans="1:108" ht="15" customHeight="1">
      <c r="A79" s="226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8"/>
      <c r="AS79" s="226"/>
      <c r="AT79" s="227" t="s">
        <v>236</v>
      </c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8"/>
      <c r="BT79" s="233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5"/>
      <c r="CL79" s="233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5"/>
    </row>
    <row r="80" spans="1:108" ht="15.7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8"/>
      <c r="AS80" s="226"/>
      <c r="AT80" s="230"/>
      <c r="AU80" s="230"/>
      <c r="AV80" s="230"/>
      <c r="AW80" s="230"/>
      <c r="AX80" s="230"/>
      <c r="AY80" s="230"/>
      <c r="AZ80" s="229"/>
      <c r="BA80" s="251" t="s">
        <v>163</v>
      </c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2"/>
      <c r="BT80" s="233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5"/>
      <c r="CL80" s="233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5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21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4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22" t="s">
        <v>237</v>
      </c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3"/>
      <c r="AS82" s="221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3"/>
      <c r="BT82" s="242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4"/>
      <c r="CL82" s="242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4"/>
    </row>
    <row r="83" spans="1:108" ht="33" customHeight="1">
      <c r="A83" s="182"/>
      <c r="B83" s="196" t="s">
        <v>238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239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26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8"/>
      <c r="AS84" s="226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0"/>
      <c r="BK84" s="230"/>
      <c r="BL84" s="230"/>
      <c r="BM84" s="230"/>
      <c r="BN84" s="7"/>
      <c r="BO84" s="7" t="s">
        <v>50</v>
      </c>
      <c r="BP84" s="7"/>
      <c r="BQ84" s="7"/>
      <c r="BR84" s="7"/>
      <c r="BS84" s="255"/>
      <c r="BT84" s="233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5"/>
      <c r="CL84" s="233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5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21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4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2"/>
      <c r="B87" s="196" t="s">
        <v>242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243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26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8"/>
      <c r="AS88" s="226"/>
      <c r="AT88" s="7" t="s">
        <v>167</v>
      </c>
      <c r="AU88" s="7"/>
      <c r="AV88" s="7"/>
      <c r="AW88" s="7"/>
      <c r="AX88" s="7"/>
      <c r="AY88" s="7"/>
      <c r="AZ88" s="229"/>
      <c r="BA88" s="39"/>
      <c r="BB88" s="39"/>
      <c r="BC88" s="39"/>
      <c r="BD88" s="230"/>
      <c r="BE88" s="230"/>
      <c r="BF88" s="230"/>
      <c r="BG88" s="230"/>
      <c r="BH88" s="230"/>
      <c r="BI88" s="230"/>
      <c r="BJ88" s="230"/>
      <c r="BK88" s="39" t="s">
        <v>244</v>
      </c>
      <c r="BL88" s="39"/>
      <c r="BM88" s="39"/>
      <c r="BN88" s="39"/>
      <c r="BO88" s="39"/>
      <c r="BP88" s="39"/>
      <c r="BQ88" s="39"/>
      <c r="BR88" s="39"/>
      <c r="BS88" s="232"/>
      <c r="BT88" s="233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5"/>
      <c r="CL88" s="233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5"/>
    </row>
    <row r="89" spans="1:108" ht="15.75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8"/>
      <c r="AS89" s="226"/>
      <c r="AT89" s="227" t="s">
        <v>245</v>
      </c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8"/>
      <c r="BT89" s="233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5"/>
      <c r="CL89" s="233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5"/>
    </row>
    <row r="90" spans="1:108" ht="15" customHeight="1">
      <c r="A90" s="226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8"/>
      <c r="AS90" s="226"/>
      <c r="AT90" s="230"/>
      <c r="AU90" s="230"/>
      <c r="AV90" s="230"/>
      <c r="AW90" s="230"/>
      <c r="AX90" s="230"/>
      <c r="AY90" s="230"/>
      <c r="AZ90" s="230"/>
      <c r="BA90" s="39"/>
      <c r="BB90" s="256" t="s">
        <v>246</v>
      </c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7"/>
      <c r="BT90" s="233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5"/>
      <c r="CL90" s="233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5"/>
    </row>
    <row r="91" spans="1:108" ht="15.75">
      <c r="A91" s="226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8"/>
      <c r="AS91" s="226"/>
      <c r="AT91" s="227" t="s">
        <v>247</v>
      </c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8"/>
      <c r="BT91" s="233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5"/>
      <c r="CL91" s="233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5"/>
    </row>
    <row r="92" spans="1:108" ht="15" customHeight="1">
      <c r="A92" s="226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8"/>
      <c r="AS92" s="226"/>
      <c r="AT92" s="7" t="s">
        <v>167</v>
      </c>
      <c r="AU92" s="7"/>
      <c r="AV92" s="7"/>
      <c r="AW92" s="7"/>
      <c r="AX92" s="7"/>
      <c r="AY92" s="7"/>
      <c r="AZ92" s="229"/>
      <c r="BA92" s="39"/>
      <c r="BB92" s="39"/>
      <c r="BC92" s="39"/>
      <c r="BD92" s="230"/>
      <c r="BE92" s="230"/>
      <c r="BF92" s="230"/>
      <c r="BG92" s="230"/>
      <c r="BH92" s="230"/>
      <c r="BI92" s="230"/>
      <c r="BJ92" s="230"/>
      <c r="BK92" s="39" t="s">
        <v>248</v>
      </c>
      <c r="BL92" s="39"/>
      <c r="BM92" s="39"/>
      <c r="BN92" s="39"/>
      <c r="BO92" s="39"/>
      <c r="BP92" s="39"/>
      <c r="BQ92" s="39"/>
      <c r="BR92" s="39"/>
      <c r="BS92" s="232"/>
      <c r="BT92" s="233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5"/>
      <c r="CL92" s="233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5"/>
    </row>
    <row r="93" spans="1:108" ht="15.75">
      <c r="A93" s="221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21"/>
      <c r="AT93" s="205" t="s">
        <v>249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250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251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26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8"/>
      <c r="AS95" s="226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5"/>
      <c r="BT95" s="233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5"/>
      <c r="CL95" s="233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5"/>
    </row>
    <row r="96" spans="1:108" ht="15.75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8"/>
      <c r="AS96" s="226"/>
      <c r="AT96" s="227" t="s">
        <v>253</v>
      </c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8"/>
      <c r="BT96" s="233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5"/>
      <c r="CL96" s="233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5"/>
    </row>
    <row r="97" spans="1:108" ht="15" customHeight="1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8"/>
      <c r="AS97" s="226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29"/>
      <c r="BG97" s="258" t="s">
        <v>254</v>
      </c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9"/>
      <c r="BT97" s="233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5"/>
      <c r="CL97" s="233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5"/>
    </row>
    <row r="98" spans="1:108" ht="15.75">
      <c r="A98" s="226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8"/>
      <c r="AS98" s="226"/>
      <c r="AT98" s="227" t="s">
        <v>255</v>
      </c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8"/>
      <c r="BT98" s="233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5"/>
      <c r="CL98" s="233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5"/>
    </row>
    <row r="99" spans="1:108" ht="15" customHeight="1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8"/>
      <c r="AS99" s="226"/>
      <c r="AT99" s="7" t="s">
        <v>256</v>
      </c>
      <c r="AU99" s="7"/>
      <c r="AV99" s="7"/>
      <c r="AW99" s="7"/>
      <c r="AX99" s="7"/>
      <c r="AY99" s="7"/>
      <c r="AZ99" s="229"/>
      <c r="BA99" s="39"/>
      <c r="BB99" s="39"/>
      <c r="BC99" s="230"/>
      <c r="BD99" s="230"/>
      <c r="BE99" s="230"/>
      <c r="BF99" s="230"/>
      <c r="BG99" s="7" t="s">
        <v>257</v>
      </c>
      <c r="BJ99" s="229"/>
      <c r="BK99" s="39"/>
      <c r="BL99" s="39"/>
      <c r="BN99" s="39"/>
      <c r="BO99" s="39"/>
      <c r="BP99" s="39"/>
      <c r="BQ99" s="39"/>
      <c r="BR99" s="39"/>
      <c r="BS99" s="232"/>
      <c r="BT99" s="233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5"/>
      <c r="CL99" s="233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5"/>
    </row>
    <row r="100" spans="1:108" ht="15.75">
      <c r="A100" s="226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8"/>
      <c r="AS100" s="226"/>
      <c r="AT100" s="227" t="s">
        <v>258</v>
      </c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8"/>
      <c r="BT100" s="233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5"/>
      <c r="CL100" s="233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5"/>
    </row>
    <row r="101" spans="1:108" ht="15" customHeight="1">
      <c r="A101" s="226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8"/>
      <c r="AS101" s="226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29"/>
      <c r="BG101" s="258" t="s">
        <v>254</v>
      </c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9"/>
      <c r="BT101" s="233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5"/>
      <c r="CL101" s="233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5"/>
    </row>
    <row r="102" spans="1:108" ht="15.75">
      <c r="A102" s="226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8"/>
      <c r="AS102" s="226"/>
      <c r="AT102" s="227" t="s">
        <v>259</v>
      </c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8"/>
      <c r="BT102" s="233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5"/>
      <c r="CL102" s="233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5"/>
    </row>
    <row r="103" spans="1:108" ht="15" customHeight="1">
      <c r="A103" s="226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8"/>
      <c r="AS103" s="226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29"/>
      <c r="BG103" s="258" t="s">
        <v>260</v>
      </c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9"/>
      <c r="BT103" s="233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5"/>
      <c r="CL103" s="233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5"/>
    </row>
    <row r="104" spans="1:108" ht="15.75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8"/>
      <c r="AS104" s="226"/>
      <c r="AT104" s="227" t="s">
        <v>261</v>
      </c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8"/>
      <c r="BT104" s="233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5"/>
      <c r="CL104" s="233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5"/>
    </row>
    <row r="105" spans="1:108" ht="15" customHeight="1">
      <c r="A105" s="226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8"/>
      <c r="AS105" s="226"/>
      <c r="AT105" s="230"/>
      <c r="AU105" s="230"/>
      <c r="AV105" s="230"/>
      <c r="AW105" s="230"/>
      <c r="AX105" s="230"/>
      <c r="AY105" s="230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2"/>
      <c r="BT105" s="233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5"/>
      <c r="CL105" s="233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5"/>
    </row>
    <row r="106" spans="1:108" ht="15.75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21"/>
      <c r="AT106" s="205" t="s">
        <v>263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2"/>
      <c r="B108" s="196" t="s">
        <v>265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163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>
      <c r="A110" s="182"/>
      <c r="B110" s="196" t="s">
        <v>266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163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>
      <c r="A112" s="189"/>
      <c r="B112" s="222" t="s">
        <v>267</v>
      </c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21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3"/>
      <c r="BT112" s="242"/>
      <c r="BU112" s="243"/>
      <c r="BV112" s="243"/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3"/>
      <c r="CH112" s="243"/>
      <c r="CI112" s="243"/>
      <c r="CJ112" s="243"/>
      <c r="CK112" s="244"/>
      <c r="CL112" s="242"/>
      <c r="CM112" s="243"/>
      <c r="CN112" s="243"/>
      <c r="CO112" s="243"/>
      <c r="CP112" s="243"/>
      <c r="CQ112" s="243"/>
      <c r="CR112" s="243"/>
      <c r="CS112" s="243"/>
      <c r="CT112" s="243"/>
      <c r="CU112" s="243"/>
      <c r="CV112" s="243"/>
      <c r="CW112" s="243"/>
      <c r="CX112" s="243"/>
      <c r="CY112" s="243"/>
      <c r="CZ112" s="243"/>
      <c r="DA112" s="243"/>
      <c r="DB112" s="243"/>
      <c r="DC112" s="243"/>
      <c r="DD112" s="244"/>
    </row>
    <row r="113" spans="1:108" ht="15" customHeight="1">
      <c r="A113" s="189"/>
      <c r="B113" s="222" t="s">
        <v>268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3"/>
      <c r="AS113" s="221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3"/>
      <c r="BT113" s="242"/>
      <c r="BU113" s="243"/>
      <c r="BV113" s="243"/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4"/>
      <c r="CL113" s="242"/>
      <c r="CM113" s="243"/>
      <c r="CN113" s="243"/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43"/>
      <c r="DD113" s="244"/>
    </row>
    <row r="114" spans="1:108" ht="15" customHeight="1">
      <c r="A114" s="189"/>
      <c r="B114" s="222" t="s">
        <v>269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21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3"/>
      <c r="BT114" s="242"/>
      <c r="BU114" s="243"/>
      <c r="BV114" s="243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4"/>
      <c r="CL114" s="242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4"/>
    </row>
    <row r="115" spans="1:108" ht="15" customHeight="1">
      <c r="A115" s="189"/>
      <c r="B115" s="159" t="s">
        <v>270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60"/>
      <c r="AS115" s="221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3"/>
      <c r="BT115" s="242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4"/>
      <c r="CL115" s="260"/>
      <c r="CM115" s="261"/>
      <c r="CN115" s="261"/>
      <c r="CO115" s="261"/>
      <c r="CP115" s="261"/>
      <c r="CQ115" s="261"/>
      <c r="CR115" s="261"/>
      <c r="CS115" s="261"/>
      <c r="CT115" s="261"/>
      <c r="CU115" s="261"/>
      <c r="CV115" s="261"/>
      <c r="CW115" s="261"/>
      <c r="CX115" s="261"/>
      <c r="CY115" s="261"/>
      <c r="CZ115" s="261"/>
      <c r="DA115" s="261"/>
      <c r="DB115" s="261"/>
      <c r="DC115" s="261"/>
      <c r="DD115" s="262"/>
    </row>
    <row r="116" spans="1:108" ht="15" customHeight="1">
      <c r="A116" s="263" t="s">
        <v>271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</row>
    <row r="117" spans="1:108" ht="15.75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2" t="s">
        <v>277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3"/>
      <c r="BT119" s="243"/>
      <c r="BU119" s="243"/>
      <c r="BV119" s="243"/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3"/>
      <c r="CH119" s="243"/>
      <c r="CI119" s="243"/>
      <c r="CJ119" s="243"/>
      <c r="CK119" s="243"/>
      <c r="CL119" s="243"/>
      <c r="CM119" s="243"/>
      <c r="CN119" s="243"/>
      <c r="CO119" s="243"/>
      <c r="CP119" s="243"/>
      <c r="CQ119" s="243"/>
      <c r="CR119" s="243"/>
      <c r="CS119" s="243"/>
      <c r="CT119" s="243"/>
      <c r="CU119" s="243"/>
      <c r="CV119" s="243"/>
      <c r="CW119" s="243"/>
      <c r="CX119" s="243"/>
      <c r="CY119" s="243"/>
      <c r="CZ119" s="243"/>
      <c r="DA119" s="243"/>
      <c r="DB119" s="243"/>
      <c r="DC119" s="243"/>
      <c r="DD119" s="244"/>
    </row>
    <row r="120" spans="1:108" ht="15.75">
      <c r="A120" s="264"/>
      <c r="B120" s="222" t="s">
        <v>278</v>
      </c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3"/>
      <c r="AK120" s="265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4"/>
      <c r="B121" s="222" t="s">
        <v>279</v>
      </c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3"/>
      <c r="AK121" s="265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4"/>
      <c r="B122" s="222" t="s">
        <v>280</v>
      </c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3"/>
      <c r="AK122" s="265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4"/>
      <c r="B123" s="222" t="s">
        <v>281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3"/>
      <c r="AK123" s="265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4"/>
      <c r="B124" s="222" t="s">
        <v>282</v>
      </c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3"/>
      <c r="AK124" s="265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4"/>
      <c r="B125" s="266" t="s">
        <v>283</v>
      </c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7"/>
      <c r="AK125" s="268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7"/>
      <c r="AY125" s="269" t="s">
        <v>284</v>
      </c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>
        <v>4550</v>
      </c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70">
        <f>BJ125/'[1]хар-ка по 75-му'!E45/12</f>
        <v>2.2582886638872344</v>
      </c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69" t="s">
        <v>285</v>
      </c>
      <c r="CN125" s="269"/>
      <c r="CO125" s="269"/>
      <c r="CP125" s="269"/>
      <c r="CQ125" s="269"/>
      <c r="CR125" s="269"/>
      <c r="CS125" s="269"/>
      <c r="CT125" s="269"/>
      <c r="CU125" s="269"/>
      <c r="CV125" s="269"/>
      <c r="CW125" s="269"/>
      <c r="CX125" s="269"/>
      <c r="CY125" s="269"/>
      <c r="CZ125" s="269"/>
      <c r="DA125" s="269"/>
      <c r="DB125" s="269"/>
      <c r="DC125" s="269"/>
      <c r="DD125" s="269"/>
    </row>
    <row r="126" spans="1:108" ht="32.25" customHeight="1">
      <c r="A126" s="264"/>
      <c r="B126" s="222" t="s">
        <v>286</v>
      </c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3"/>
      <c r="AK126" s="265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4"/>
      <c r="B127" s="222" t="s">
        <v>287</v>
      </c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3"/>
      <c r="AK127" s="265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4"/>
      <c r="B128" s="222" t="s">
        <v>288</v>
      </c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3"/>
      <c r="AK128" s="265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4"/>
      <c r="B129" s="159" t="s">
        <v>289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60"/>
      <c r="AK129" s="50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60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4"/>
      <c r="B130" s="222" t="s">
        <v>290</v>
      </c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3"/>
      <c r="AK130" s="265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4"/>
      <c r="B131" s="222" t="s">
        <v>291</v>
      </c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3"/>
      <c r="AK131" s="265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2" t="s">
        <v>292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4"/>
    </row>
    <row r="133" spans="1:108" ht="33.75" customHeight="1">
      <c r="A133" s="264"/>
      <c r="B133" s="222" t="s">
        <v>293</v>
      </c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3"/>
      <c r="AK133" s="265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4"/>
      <c r="B134" s="222" t="s">
        <v>294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3"/>
      <c r="AK134" s="265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4"/>
      <c r="B135" s="222" t="s">
        <v>295</v>
      </c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3"/>
      <c r="AK135" s="265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4"/>
      <c r="B136" s="222" t="s">
        <v>296</v>
      </c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3"/>
      <c r="AK136" s="265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4"/>
      <c r="B137" s="222" t="s">
        <v>297</v>
      </c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3"/>
      <c r="AK137" s="265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4"/>
      <c r="B138" s="222" t="s">
        <v>298</v>
      </c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3"/>
      <c r="AK138" s="265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4"/>
      <c r="B139" s="222" t="s">
        <v>299</v>
      </c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3"/>
      <c r="AK139" s="265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4"/>
      <c r="B140" s="222" t="s">
        <v>300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3"/>
      <c r="AK140" s="265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4"/>
      <c r="B141" s="222" t="s">
        <v>301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3"/>
      <c r="AK141" s="265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4"/>
      <c r="B142" s="222" t="s">
        <v>302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3"/>
      <c r="AK142" s="265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4"/>
      <c r="B143" s="222" t="s">
        <v>303</v>
      </c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3"/>
      <c r="AK143" s="265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4"/>
      <c r="B144" s="222" t="s">
        <v>304</v>
      </c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3"/>
      <c r="AK144" s="265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4"/>
      <c r="B145" s="222" t="s">
        <v>305</v>
      </c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3"/>
      <c r="AK145" s="265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4"/>
      <c r="B146" s="222" t="s">
        <v>306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3"/>
      <c r="AK146" s="265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4"/>
      <c r="B147" s="222" t="s">
        <v>307</v>
      </c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3"/>
      <c r="AK147" s="265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4"/>
      <c r="B148" s="222" t="s">
        <v>308</v>
      </c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3"/>
      <c r="AK148" s="265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4"/>
      <c r="B149" s="222" t="s">
        <v>309</v>
      </c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3"/>
      <c r="AK149" s="265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2" t="s">
        <v>310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4"/>
    </row>
    <row r="151" spans="1:108" ht="15" customHeight="1">
      <c r="A151" s="264"/>
      <c r="B151" s="222" t="s">
        <v>311</v>
      </c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3"/>
      <c r="AK151" s="265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4"/>
      <c r="B152" s="222" t="s">
        <v>312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3"/>
      <c r="AK152" s="265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4"/>
      <c r="B153" s="222" t="s">
        <v>313</v>
      </c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3"/>
      <c r="AK153" s="265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4"/>
      <c r="B154" s="222" t="s">
        <v>314</v>
      </c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3"/>
      <c r="AK154" s="265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4"/>
      <c r="B155" s="222" t="s">
        <v>315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3"/>
      <c r="AK155" s="265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5"/>
      <c r="B156" s="159" t="s">
        <v>316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60"/>
      <c r="AK156" s="50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60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4"/>
      <c r="B157" s="222" t="s">
        <v>317</v>
      </c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3"/>
      <c r="AK157" s="265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4"/>
      <c r="B158" s="222" t="s">
        <v>318</v>
      </c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3"/>
      <c r="AK158" s="265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4"/>
      <c r="B159" s="222" t="s">
        <v>319</v>
      </c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3"/>
      <c r="AK159" s="265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4"/>
      <c r="B160" s="222" t="s">
        <v>320</v>
      </c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3"/>
      <c r="AK160" s="265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4"/>
      <c r="B161" s="222" t="s">
        <v>321</v>
      </c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3"/>
      <c r="AK161" s="265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4"/>
      <c r="B162" s="222" t="s">
        <v>322</v>
      </c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3"/>
      <c r="AK162" s="265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4"/>
      <c r="B163" s="222" t="s">
        <v>323</v>
      </c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3"/>
      <c r="AK163" s="265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2" t="s">
        <v>324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  <c r="CA164" s="273"/>
      <c r="CB164" s="273"/>
      <c r="CC164" s="273"/>
      <c r="CD164" s="273"/>
      <c r="CE164" s="273"/>
      <c r="CF164" s="273"/>
      <c r="CG164" s="273"/>
      <c r="CH164" s="273"/>
      <c r="CI164" s="273"/>
      <c r="CJ164" s="273"/>
      <c r="CK164" s="273"/>
      <c r="CL164" s="273"/>
      <c r="CM164" s="273"/>
      <c r="CN164" s="273"/>
      <c r="CO164" s="273"/>
      <c r="CP164" s="273"/>
      <c r="CQ164" s="273"/>
      <c r="CR164" s="273"/>
      <c r="CS164" s="273"/>
      <c r="CT164" s="273"/>
      <c r="CU164" s="273"/>
      <c r="CV164" s="273"/>
      <c r="CW164" s="273"/>
      <c r="CX164" s="273"/>
      <c r="CY164" s="273"/>
      <c r="CZ164" s="273"/>
      <c r="DA164" s="273"/>
      <c r="DB164" s="273"/>
      <c r="DC164" s="273"/>
      <c r="DD164" s="274"/>
    </row>
    <row r="165" spans="1:108" ht="47.25" customHeight="1">
      <c r="A165" s="264"/>
      <c r="B165" s="222" t="s">
        <v>325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3"/>
      <c r="AK165" s="265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4"/>
      <c r="B166" s="222" t="s">
        <v>326</v>
      </c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3"/>
      <c r="AK166" s="265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4"/>
      <c r="B167" s="222" t="s">
        <v>327</v>
      </c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3"/>
      <c r="AK167" s="265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4"/>
      <c r="B168" s="222" t="s">
        <v>328</v>
      </c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3"/>
      <c r="AK168" s="265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4"/>
      <c r="B169" s="222" t="s">
        <v>329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3"/>
      <c r="AK169" s="265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2" t="s">
        <v>330</v>
      </c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4"/>
    </row>
    <row r="171" spans="1:108" ht="15" customHeight="1">
      <c r="A171" s="264"/>
      <c r="B171" s="222" t="s">
        <v>331</v>
      </c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3"/>
      <c r="AK171" s="265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4"/>
      <c r="B172" s="222" t="s">
        <v>332</v>
      </c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3"/>
      <c r="AK172" s="265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4"/>
      <c r="B173" s="222" t="s">
        <v>333</v>
      </c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3"/>
      <c r="AK173" s="265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4"/>
      <c r="B174" s="222" t="s">
        <v>334</v>
      </c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3"/>
      <c r="AK174" s="265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4"/>
      <c r="B175" s="222" t="s">
        <v>335</v>
      </c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3"/>
      <c r="AK175" s="265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4"/>
      <c r="B176" s="222" t="s">
        <v>336</v>
      </c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3"/>
      <c r="AK176" s="265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4"/>
      <c r="B177" s="222" t="s">
        <v>337</v>
      </c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3"/>
      <c r="AK177" s="265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4"/>
      <c r="B178" s="222" t="s">
        <v>338</v>
      </c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3"/>
      <c r="AK178" s="265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4"/>
      <c r="B179" s="222" t="s">
        <v>339</v>
      </c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3"/>
      <c r="AK179" s="265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4"/>
      <c r="B180" s="222" t="s">
        <v>340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3"/>
      <c r="AK180" s="265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2" t="s">
        <v>341</v>
      </c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273"/>
      <c r="CB181" s="273"/>
      <c r="CC181" s="273"/>
      <c r="CD181" s="273"/>
      <c r="CE181" s="273"/>
      <c r="CF181" s="273"/>
      <c r="CG181" s="273"/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273"/>
      <c r="DC181" s="273"/>
      <c r="DD181" s="274"/>
    </row>
    <row r="182" spans="1:108" ht="69.75" customHeight="1">
      <c r="A182" s="275"/>
      <c r="B182" s="159" t="s">
        <v>342</v>
      </c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60"/>
      <c r="AK182" s="50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60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4"/>
      <c r="B183" s="222" t="s">
        <v>343</v>
      </c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3"/>
      <c r="AK183" s="265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4"/>
      <c r="B184" s="222" t="s">
        <v>344</v>
      </c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3"/>
      <c r="AK184" s="265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4"/>
      <c r="B185" s="222" t="s">
        <v>345</v>
      </c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3"/>
      <c r="AK185" s="265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2" t="s">
        <v>346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4"/>
    </row>
    <row r="187" spans="1:108" ht="15" customHeight="1">
      <c r="A187" s="264"/>
      <c r="B187" s="222" t="s">
        <v>347</v>
      </c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3"/>
      <c r="AK187" s="265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4"/>
      <c r="B188" s="222" t="s">
        <v>348</v>
      </c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3"/>
      <c r="AK188" s="265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4"/>
      <c r="B189" s="222" t="s">
        <v>349</v>
      </c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3"/>
      <c r="AK189" s="265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4"/>
      <c r="B190" s="222" t="s">
        <v>350</v>
      </c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3"/>
      <c r="AK190" s="265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4"/>
      <c r="B191" s="222" t="s">
        <v>351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3"/>
      <c r="AK191" s="265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4"/>
      <c r="B192" s="222" t="s">
        <v>352</v>
      </c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3"/>
      <c r="AK192" s="265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2" t="s">
        <v>353</v>
      </c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  <c r="BW193" s="273"/>
      <c r="BX193" s="273"/>
      <c r="BY193" s="273"/>
      <c r="BZ193" s="273"/>
      <c r="CA193" s="273"/>
      <c r="CB193" s="273"/>
      <c r="CC193" s="273"/>
      <c r="CD193" s="273"/>
      <c r="CE193" s="273"/>
      <c r="CF193" s="273"/>
      <c r="CG193" s="273"/>
      <c r="CH193" s="273"/>
      <c r="CI193" s="273"/>
      <c r="CJ193" s="273"/>
      <c r="CK193" s="273"/>
      <c r="CL193" s="273"/>
      <c r="CM193" s="273"/>
      <c r="CN193" s="273"/>
      <c r="CO193" s="273"/>
      <c r="CP193" s="273"/>
      <c r="CQ193" s="273"/>
      <c r="CR193" s="273"/>
      <c r="CS193" s="273"/>
      <c r="CT193" s="273"/>
      <c r="CU193" s="273"/>
      <c r="CV193" s="273"/>
      <c r="CW193" s="273"/>
      <c r="CX193" s="273"/>
      <c r="CY193" s="273"/>
      <c r="CZ193" s="273"/>
      <c r="DA193" s="273"/>
      <c r="DB193" s="273"/>
      <c r="DC193" s="273"/>
      <c r="DD193" s="274"/>
    </row>
    <row r="194" spans="1:108" ht="51.75" customHeight="1">
      <c r="A194" s="264"/>
      <c r="B194" s="159" t="s">
        <v>354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60"/>
      <c r="AK194" s="50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60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71"/>
      <c r="CF194" s="271"/>
      <c r="CG194" s="271"/>
      <c r="CH194" s="271"/>
      <c r="CI194" s="271"/>
      <c r="CJ194" s="271"/>
      <c r="CK194" s="271"/>
      <c r="CL194" s="27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4"/>
      <c r="B195" s="222" t="s">
        <v>355</v>
      </c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3"/>
      <c r="AK195" s="265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4"/>
      <c r="B196" s="222" t="s">
        <v>356</v>
      </c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3"/>
      <c r="AK196" s="265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4"/>
      <c r="B197" s="222" t="s">
        <v>357</v>
      </c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3"/>
      <c r="AK197" s="265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4"/>
      <c r="B198" s="222" t="s">
        <v>358</v>
      </c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3"/>
      <c r="AK198" s="265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4"/>
      <c r="B199" s="222" t="s">
        <v>359</v>
      </c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3"/>
      <c r="AK199" s="265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4"/>
      <c r="B200" s="222" t="s">
        <v>360</v>
      </c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3"/>
      <c r="AK200" s="265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4"/>
      <c r="B201" s="222" t="s">
        <v>361</v>
      </c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3"/>
      <c r="AK201" s="265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4"/>
      <c r="B202" s="222" t="s">
        <v>362</v>
      </c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3"/>
      <c r="AK202" s="265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4"/>
      <c r="B203" s="222" t="s">
        <v>363</v>
      </c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3"/>
      <c r="AK203" s="265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4"/>
      <c r="B204" s="222" t="s">
        <v>364</v>
      </c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3"/>
      <c r="AK204" s="265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4"/>
      <c r="B205" s="222" t="s">
        <v>365</v>
      </c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3"/>
      <c r="AK205" s="265"/>
      <c r="AL205" s="222"/>
      <c r="AM205" s="222"/>
      <c r="AN205" s="222"/>
      <c r="AO205" s="222"/>
      <c r="AP205" s="222"/>
      <c r="AQ205" s="222"/>
      <c r="AR205" s="222"/>
      <c r="AS205" s="222"/>
      <c r="AT205" s="222"/>
      <c r="AU205" s="222"/>
      <c r="AV205" s="222"/>
      <c r="AW205" s="222"/>
      <c r="AX205" s="22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4"/>
      <c r="B206" s="222" t="s">
        <v>366</v>
      </c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3"/>
      <c r="AK206" s="265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4"/>
      <c r="B207" s="222" t="s">
        <v>367</v>
      </c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3"/>
      <c r="AK207" s="265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4"/>
      <c r="B208" s="222" t="s">
        <v>368</v>
      </c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3"/>
      <c r="AK208" s="265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4"/>
      <c r="B209" s="222" t="s">
        <v>369</v>
      </c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3"/>
      <c r="AK209" s="265"/>
      <c r="AL209" s="222"/>
      <c r="AM209" s="222"/>
      <c r="AN209" s="222"/>
      <c r="AO209" s="222"/>
      <c r="AP209" s="222"/>
      <c r="AQ209" s="222"/>
      <c r="AR209" s="222"/>
      <c r="AS209" s="222"/>
      <c r="AT209" s="222"/>
      <c r="AU209" s="222"/>
      <c r="AV209" s="222"/>
      <c r="AW209" s="222"/>
      <c r="AX209" s="22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2" t="s">
        <v>370</v>
      </c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  <c r="BV210" s="273"/>
      <c r="BW210" s="273"/>
      <c r="BX210" s="273"/>
      <c r="BY210" s="273"/>
      <c r="BZ210" s="273"/>
      <c r="CA210" s="273"/>
      <c r="CB210" s="273"/>
      <c r="CC210" s="273"/>
      <c r="CD210" s="273"/>
      <c r="CE210" s="273"/>
      <c r="CF210" s="273"/>
      <c r="CG210" s="273"/>
      <c r="CH210" s="273"/>
      <c r="CI210" s="273"/>
      <c r="CJ210" s="273"/>
      <c r="CK210" s="273"/>
      <c r="CL210" s="273"/>
      <c r="CM210" s="273"/>
      <c r="CN210" s="273"/>
      <c r="CO210" s="273"/>
      <c r="CP210" s="273"/>
      <c r="CQ210" s="273"/>
      <c r="CR210" s="273"/>
      <c r="CS210" s="273"/>
      <c r="CT210" s="273"/>
      <c r="CU210" s="273"/>
      <c r="CV210" s="273"/>
      <c r="CW210" s="273"/>
      <c r="CX210" s="273"/>
      <c r="CY210" s="273"/>
      <c r="CZ210" s="273"/>
      <c r="DA210" s="273"/>
      <c r="DB210" s="273"/>
      <c r="DC210" s="273"/>
      <c r="DD210" s="274"/>
    </row>
    <row r="211" spans="1:108" ht="15" customHeight="1">
      <c r="A211" s="264"/>
      <c r="B211" s="222" t="s">
        <v>371</v>
      </c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3"/>
      <c r="AK211" s="265"/>
      <c r="AL211" s="222"/>
      <c r="AM211" s="222"/>
      <c r="AN211" s="222"/>
      <c r="AO211" s="222"/>
      <c r="AP211" s="222"/>
      <c r="AQ211" s="222"/>
      <c r="AR211" s="222"/>
      <c r="AS211" s="222"/>
      <c r="AT211" s="222"/>
      <c r="AU211" s="222"/>
      <c r="AV211" s="222"/>
      <c r="AW211" s="222"/>
      <c r="AX211" s="22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4"/>
      <c r="B212" s="222" t="s">
        <v>372</v>
      </c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3"/>
      <c r="AK212" s="265"/>
      <c r="AL212" s="222"/>
      <c r="AM212" s="222"/>
      <c r="AN212" s="222"/>
      <c r="AO212" s="222"/>
      <c r="AP212" s="222"/>
      <c r="AQ212" s="222"/>
      <c r="AR212" s="222"/>
      <c r="AS212" s="222"/>
      <c r="AT212" s="222"/>
      <c r="AU212" s="222"/>
      <c r="AV212" s="222"/>
      <c r="AW212" s="222"/>
      <c r="AX212" s="22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4"/>
      <c r="B213" s="222" t="s">
        <v>373</v>
      </c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3"/>
      <c r="AK213" s="265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4"/>
      <c r="B214" s="222" t="s">
        <v>374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3"/>
      <c r="AK214" s="265"/>
      <c r="AL214" s="222"/>
      <c r="AM214" s="222"/>
      <c r="AN214" s="222"/>
      <c r="AO214" s="222"/>
      <c r="AP214" s="222"/>
      <c r="AQ214" s="222"/>
      <c r="AR214" s="222"/>
      <c r="AS214" s="222"/>
      <c r="AT214" s="222"/>
      <c r="AU214" s="222"/>
      <c r="AV214" s="222"/>
      <c r="AW214" s="222"/>
      <c r="AX214" s="22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4"/>
      <c r="B215" s="222" t="s">
        <v>375</v>
      </c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3"/>
      <c r="AK215" s="265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4"/>
      <c r="B216" s="222" t="s">
        <v>376</v>
      </c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3"/>
      <c r="AK216" s="265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2" t="s">
        <v>377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  <c r="BV217" s="273"/>
      <c r="BW217" s="273"/>
      <c r="BX217" s="273"/>
      <c r="BY217" s="273"/>
      <c r="BZ217" s="273"/>
      <c r="CA217" s="273"/>
      <c r="CB217" s="273"/>
      <c r="CC217" s="273"/>
      <c r="CD217" s="273"/>
      <c r="CE217" s="273"/>
      <c r="CF217" s="273"/>
      <c r="CG217" s="273"/>
      <c r="CH217" s="273"/>
      <c r="CI217" s="273"/>
      <c r="CJ217" s="273"/>
      <c r="CK217" s="273"/>
      <c r="CL217" s="273"/>
      <c r="CM217" s="273"/>
      <c r="CN217" s="273"/>
      <c r="CO217" s="273"/>
      <c r="CP217" s="273"/>
      <c r="CQ217" s="273"/>
      <c r="CR217" s="273"/>
      <c r="CS217" s="273"/>
      <c r="CT217" s="273"/>
      <c r="CU217" s="273"/>
      <c r="CV217" s="273"/>
      <c r="CW217" s="273"/>
      <c r="CX217" s="273"/>
      <c r="CY217" s="273"/>
      <c r="CZ217" s="273"/>
      <c r="DA217" s="273"/>
      <c r="DB217" s="273"/>
      <c r="DC217" s="273"/>
      <c r="DD217" s="274"/>
    </row>
    <row r="218" spans="1:108" ht="36.75" customHeight="1">
      <c r="A218" s="264"/>
      <c r="B218" s="222" t="s">
        <v>378</v>
      </c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  <c r="AI218" s="222"/>
      <c r="AJ218" s="223"/>
      <c r="AK218" s="265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4"/>
      <c r="B219" s="222" t="s">
        <v>379</v>
      </c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3"/>
      <c r="AK219" s="265"/>
      <c r="AL219" s="222"/>
      <c r="AM219" s="222"/>
      <c r="AN219" s="222"/>
      <c r="AO219" s="222"/>
      <c r="AP219" s="222"/>
      <c r="AQ219" s="222"/>
      <c r="AR219" s="222"/>
      <c r="AS219" s="222"/>
      <c r="AT219" s="222"/>
      <c r="AU219" s="222"/>
      <c r="AV219" s="222"/>
      <c r="AW219" s="222"/>
      <c r="AX219" s="22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4"/>
      <c r="B220" s="222" t="s">
        <v>380</v>
      </c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3"/>
      <c r="AK220" s="265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4"/>
      <c r="B221" s="222" t="s">
        <v>381</v>
      </c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3"/>
      <c r="AK221" s="265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4"/>
      <c r="B222" s="222" t="s">
        <v>382</v>
      </c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3"/>
      <c r="AK222" s="265"/>
      <c r="AL222" s="222"/>
      <c r="AM222" s="222"/>
      <c r="AN222" s="222"/>
      <c r="AO222" s="222"/>
      <c r="AP222" s="222"/>
      <c r="AQ222" s="222"/>
      <c r="AR222" s="222"/>
      <c r="AS222" s="222"/>
      <c r="AT222" s="222"/>
      <c r="AU222" s="222"/>
      <c r="AV222" s="222"/>
      <c r="AW222" s="222"/>
      <c r="AX222" s="22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4"/>
      <c r="B223" s="222" t="s">
        <v>383</v>
      </c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3"/>
      <c r="AK223" s="265"/>
      <c r="AL223" s="222"/>
      <c r="AM223" s="222"/>
      <c r="AN223" s="222"/>
      <c r="AO223" s="222"/>
      <c r="AP223" s="222"/>
      <c r="AQ223" s="222"/>
      <c r="AR223" s="222"/>
      <c r="AS223" s="222"/>
      <c r="AT223" s="222"/>
      <c r="AU223" s="222"/>
      <c r="AV223" s="222"/>
      <c r="AW223" s="222"/>
      <c r="AX223" s="22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2" t="s">
        <v>384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3"/>
      <c r="CH224" s="273"/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4"/>
    </row>
    <row r="225" spans="1:108" ht="15" customHeight="1">
      <c r="A225" s="264"/>
      <c r="B225" s="222" t="s">
        <v>385</v>
      </c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3"/>
      <c r="AK225" s="265"/>
      <c r="AL225" s="222"/>
      <c r="AM225" s="222"/>
      <c r="AN225" s="222"/>
      <c r="AO225" s="222"/>
      <c r="AP225" s="222"/>
      <c r="AQ225" s="222"/>
      <c r="AR225" s="222"/>
      <c r="AS225" s="222"/>
      <c r="AT225" s="222"/>
      <c r="AU225" s="222"/>
      <c r="AV225" s="222"/>
      <c r="AW225" s="222"/>
      <c r="AX225" s="22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4"/>
      <c r="B226" s="222" t="s">
        <v>386</v>
      </c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3"/>
      <c r="AK226" s="265"/>
      <c r="AL226" s="222"/>
      <c r="AM226" s="222"/>
      <c r="AN226" s="222"/>
      <c r="AO226" s="222"/>
      <c r="AP226" s="222"/>
      <c r="AQ226" s="222"/>
      <c r="AR226" s="222"/>
      <c r="AS226" s="222"/>
      <c r="AT226" s="222"/>
      <c r="AU226" s="222"/>
      <c r="AV226" s="222"/>
      <c r="AW226" s="222"/>
      <c r="AX226" s="22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4"/>
      <c r="B227" s="222" t="s">
        <v>387</v>
      </c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3"/>
      <c r="AK227" s="265"/>
      <c r="AL227" s="222"/>
      <c r="AM227" s="222"/>
      <c r="AN227" s="222"/>
      <c r="AO227" s="222"/>
      <c r="AP227" s="222"/>
      <c r="AQ227" s="222"/>
      <c r="AR227" s="222"/>
      <c r="AS227" s="222"/>
      <c r="AT227" s="222"/>
      <c r="AU227" s="222"/>
      <c r="AV227" s="222"/>
      <c r="AW227" s="222"/>
      <c r="AX227" s="22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4"/>
      <c r="B228" s="222" t="s">
        <v>388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3"/>
      <c r="AK228" s="265"/>
      <c r="AL228" s="222"/>
      <c r="AM228" s="222"/>
      <c r="AN228" s="222"/>
      <c r="AO228" s="222"/>
      <c r="AP228" s="222"/>
      <c r="AQ228" s="222"/>
      <c r="AR228" s="222"/>
      <c r="AS228" s="222"/>
      <c r="AT228" s="222"/>
      <c r="AU228" s="222"/>
      <c r="AV228" s="222"/>
      <c r="AW228" s="222"/>
      <c r="AX228" s="22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2" t="s">
        <v>389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3"/>
      <c r="CB229" s="273"/>
      <c r="CC229" s="273"/>
      <c r="CD229" s="273"/>
      <c r="CE229" s="273"/>
      <c r="CF229" s="273"/>
      <c r="CG229" s="273"/>
      <c r="CH229" s="273"/>
      <c r="CI229" s="273"/>
      <c r="CJ229" s="273"/>
      <c r="CK229" s="273"/>
      <c r="CL229" s="273"/>
      <c r="CM229" s="273"/>
      <c r="CN229" s="273"/>
      <c r="CO229" s="273"/>
      <c r="CP229" s="273"/>
      <c r="CQ229" s="273"/>
      <c r="CR229" s="273"/>
      <c r="CS229" s="273"/>
      <c r="CT229" s="273"/>
      <c r="CU229" s="273"/>
      <c r="CV229" s="273"/>
      <c r="CW229" s="273"/>
      <c r="CX229" s="273"/>
      <c r="CY229" s="273"/>
      <c r="CZ229" s="273"/>
      <c r="DA229" s="273"/>
      <c r="DB229" s="273"/>
      <c r="DC229" s="273"/>
      <c r="DD229" s="274"/>
    </row>
    <row r="230" spans="1:108" ht="15" customHeight="1">
      <c r="A230" s="264"/>
      <c r="B230" s="222" t="s">
        <v>390</v>
      </c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3"/>
      <c r="AK230" s="265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4"/>
      <c r="B231" s="222" t="s">
        <v>391</v>
      </c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3"/>
      <c r="AK231" s="265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4"/>
      <c r="B232" s="222" t="s">
        <v>392</v>
      </c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3"/>
      <c r="AK232" s="265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4"/>
      <c r="B233" s="222" t="s">
        <v>393</v>
      </c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3"/>
      <c r="AK233" s="265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4"/>
      <c r="B234" s="222" t="s">
        <v>394</v>
      </c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3"/>
      <c r="AK234" s="265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4"/>
      <c r="B235" s="222" t="s">
        <v>395</v>
      </c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3"/>
      <c r="AK235" s="265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4"/>
      <c r="B236" s="222" t="s">
        <v>396</v>
      </c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3"/>
      <c r="AK236" s="265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4"/>
      <c r="B237" s="222" t="s">
        <v>397</v>
      </c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3"/>
      <c r="AK237" s="265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2" t="s">
        <v>398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  <c r="CA238" s="273"/>
      <c r="CB238" s="273"/>
      <c r="CC238" s="273"/>
      <c r="CD238" s="273"/>
      <c r="CE238" s="273"/>
      <c r="CF238" s="273"/>
      <c r="CG238" s="273"/>
      <c r="CH238" s="273"/>
      <c r="CI238" s="273"/>
      <c r="CJ238" s="273"/>
      <c r="CK238" s="273"/>
      <c r="CL238" s="273"/>
      <c r="CM238" s="273"/>
      <c r="CN238" s="273"/>
      <c r="CO238" s="273"/>
      <c r="CP238" s="273"/>
      <c r="CQ238" s="273"/>
      <c r="CR238" s="273"/>
      <c r="CS238" s="273"/>
      <c r="CT238" s="273"/>
      <c r="CU238" s="273"/>
      <c r="CV238" s="273"/>
      <c r="CW238" s="273"/>
      <c r="CX238" s="273"/>
      <c r="CY238" s="273"/>
      <c r="CZ238" s="273"/>
      <c r="DA238" s="273"/>
      <c r="DB238" s="273"/>
      <c r="DC238" s="273"/>
      <c r="DD238" s="274"/>
    </row>
    <row r="239" spans="1:108" ht="15" customHeight="1">
      <c r="A239" s="264"/>
      <c r="B239" s="222" t="s">
        <v>399</v>
      </c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3"/>
      <c r="AK239" s="265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2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4"/>
      <c r="B240" s="222" t="s">
        <v>400</v>
      </c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3"/>
      <c r="AK240" s="265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4"/>
      <c r="B241" s="222" t="s">
        <v>401</v>
      </c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3"/>
      <c r="AK241" s="265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4"/>
      <c r="B242" s="222" t="s">
        <v>402</v>
      </c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  <c r="AI242" s="222"/>
      <c r="AJ242" s="223"/>
      <c r="AK242" s="265"/>
      <c r="AL242" s="222"/>
      <c r="AM242" s="222"/>
      <c r="AN242" s="222"/>
      <c r="AO242" s="222"/>
      <c r="AP242" s="222"/>
      <c r="AQ242" s="222"/>
      <c r="AR242" s="222"/>
      <c r="AS242" s="222"/>
      <c r="AT242" s="222"/>
      <c r="AU242" s="222"/>
      <c r="AV242" s="222"/>
      <c r="AW242" s="222"/>
      <c r="AX242" s="22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4"/>
      <c r="B243" s="222" t="s">
        <v>403</v>
      </c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3"/>
      <c r="AK243" s="265"/>
      <c r="AL243" s="222"/>
      <c r="AM243" s="222"/>
      <c r="AN243" s="222"/>
      <c r="AO243" s="222"/>
      <c r="AP243" s="222"/>
      <c r="AQ243" s="222"/>
      <c r="AR243" s="222"/>
      <c r="AS243" s="222"/>
      <c r="AT243" s="222"/>
      <c r="AU243" s="222"/>
      <c r="AV243" s="222"/>
      <c r="AW243" s="222"/>
      <c r="AX243" s="22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2" t="s">
        <v>404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4"/>
    </row>
    <row r="245" spans="1:108" ht="15" customHeight="1">
      <c r="A245" s="264"/>
      <c r="B245" s="222" t="s">
        <v>405</v>
      </c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3"/>
      <c r="AK245" s="265"/>
      <c r="AL245" s="222"/>
      <c r="AM245" s="222"/>
      <c r="AN245" s="222"/>
      <c r="AO245" s="222"/>
      <c r="AP245" s="222"/>
      <c r="AQ245" s="222"/>
      <c r="AR245" s="222"/>
      <c r="AS245" s="222"/>
      <c r="AT245" s="222"/>
      <c r="AU245" s="222"/>
      <c r="AV245" s="222"/>
      <c r="AW245" s="222"/>
      <c r="AX245" s="22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4"/>
      <c r="B246" s="222" t="s">
        <v>406</v>
      </c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3"/>
      <c r="AK246" s="265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4"/>
      <c r="B247" s="222" t="s">
        <v>407</v>
      </c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3"/>
      <c r="AK247" s="265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2" t="s">
        <v>408</v>
      </c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  <c r="BW248" s="273"/>
      <c r="BX248" s="273"/>
      <c r="BY248" s="273"/>
      <c r="BZ248" s="273"/>
      <c r="CA248" s="273"/>
      <c r="CB248" s="273"/>
      <c r="CC248" s="273"/>
      <c r="CD248" s="273"/>
      <c r="CE248" s="273"/>
      <c r="CF248" s="273"/>
      <c r="CG248" s="273"/>
      <c r="CH248" s="273"/>
      <c r="CI248" s="273"/>
      <c r="CJ248" s="273"/>
      <c r="CK248" s="273"/>
      <c r="CL248" s="273"/>
      <c r="CM248" s="273"/>
      <c r="CN248" s="273"/>
      <c r="CO248" s="273"/>
      <c r="CP248" s="273"/>
      <c r="CQ248" s="273"/>
      <c r="CR248" s="273"/>
      <c r="CS248" s="273"/>
      <c r="CT248" s="273"/>
      <c r="CU248" s="273"/>
      <c r="CV248" s="273"/>
      <c r="CW248" s="273"/>
      <c r="CX248" s="273"/>
      <c r="CY248" s="273"/>
      <c r="CZ248" s="273"/>
      <c r="DA248" s="273"/>
      <c r="DB248" s="273"/>
      <c r="DC248" s="273"/>
      <c r="DD248" s="274"/>
    </row>
    <row r="249" spans="1:108" ht="15" customHeight="1">
      <c r="A249" s="264"/>
      <c r="B249" s="222" t="s">
        <v>409</v>
      </c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3"/>
      <c r="AK249" s="265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4"/>
      <c r="B250" s="222" t="s">
        <v>410</v>
      </c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3"/>
      <c r="AK250" s="265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4"/>
      <c r="B251" s="222" t="s">
        <v>411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3"/>
      <c r="AK251" s="265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4"/>
      <c r="B252" s="222" t="s">
        <v>412</v>
      </c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3"/>
      <c r="AK252" s="265"/>
      <c r="AL252" s="222"/>
      <c r="AM252" s="222"/>
      <c r="AN252" s="222"/>
      <c r="AO252" s="222"/>
      <c r="AP252" s="222"/>
      <c r="AQ252" s="222"/>
      <c r="AR252" s="222"/>
      <c r="AS252" s="222"/>
      <c r="AT252" s="222"/>
      <c r="AU252" s="222"/>
      <c r="AV252" s="222"/>
      <c r="AW252" s="222"/>
      <c r="AX252" s="22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4"/>
      <c r="B253" s="222" t="s">
        <v>413</v>
      </c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2"/>
      <c r="AJ253" s="223"/>
      <c r="AK253" s="265"/>
      <c r="AL253" s="222"/>
      <c r="AM253" s="222"/>
      <c r="AN253" s="222"/>
      <c r="AO253" s="222"/>
      <c r="AP253" s="222"/>
      <c r="AQ253" s="222"/>
      <c r="AR253" s="222"/>
      <c r="AS253" s="222"/>
      <c r="AT253" s="222"/>
      <c r="AU253" s="222"/>
      <c r="AV253" s="222"/>
      <c r="AW253" s="222"/>
      <c r="AX253" s="22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4"/>
      <c r="B254" s="222" t="s">
        <v>414</v>
      </c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3"/>
      <c r="AK254" s="265"/>
      <c r="AL254" s="222"/>
      <c r="AM254" s="222"/>
      <c r="AN254" s="222"/>
      <c r="AO254" s="222"/>
      <c r="AP254" s="222"/>
      <c r="AQ254" s="222"/>
      <c r="AR254" s="222"/>
      <c r="AS254" s="222"/>
      <c r="AT254" s="222"/>
      <c r="AU254" s="222"/>
      <c r="AV254" s="222"/>
      <c r="AW254" s="222"/>
      <c r="AX254" s="22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4"/>
      <c r="B255" s="159" t="s">
        <v>415</v>
      </c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60"/>
      <c r="AK255" s="265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79"/>
      <c r="BZ255" s="279"/>
      <c r="CA255" s="279"/>
      <c r="CB255" s="279"/>
      <c r="CC255" s="279"/>
      <c r="CD255" s="279"/>
      <c r="CE255" s="279"/>
      <c r="CF255" s="279"/>
      <c r="CG255" s="279"/>
      <c r="CH255" s="279"/>
      <c r="CI255" s="279"/>
      <c r="CJ255" s="279"/>
      <c r="CK255" s="279"/>
      <c r="CL255" s="279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2" t="s">
        <v>416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  <c r="BW256" s="273"/>
      <c r="BX256" s="273"/>
      <c r="BY256" s="273"/>
      <c r="BZ256" s="273"/>
      <c r="CA256" s="273"/>
      <c r="CB256" s="273"/>
      <c r="CC256" s="273"/>
      <c r="CD256" s="273"/>
      <c r="CE256" s="273"/>
      <c r="CF256" s="273"/>
      <c r="CG256" s="273"/>
      <c r="CH256" s="273"/>
      <c r="CI256" s="273"/>
      <c r="CJ256" s="273"/>
      <c r="CK256" s="273"/>
      <c r="CL256" s="273"/>
      <c r="CM256" s="273"/>
      <c r="CN256" s="273"/>
      <c r="CO256" s="273"/>
      <c r="CP256" s="273"/>
      <c r="CQ256" s="273"/>
      <c r="CR256" s="273"/>
      <c r="CS256" s="273"/>
      <c r="CT256" s="273"/>
      <c r="CU256" s="273"/>
      <c r="CV256" s="273"/>
      <c r="CW256" s="273"/>
      <c r="CX256" s="273"/>
      <c r="CY256" s="273"/>
      <c r="CZ256" s="273"/>
      <c r="DA256" s="273"/>
      <c r="DB256" s="273"/>
      <c r="DC256" s="273"/>
      <c r="DD256" s="274"/>
    </row>
    <row r="257" spans="1:108" ht="15" customHeight="1">
      <c r="A257" s="264"/>
      <c r="B257" s="222" t="s">
        <v>417</v>
      </c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3"/>
      <c r="AK257" s="265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4"/>
      <c r="B258" s="222" t="s">
        <v>418</v>
      </c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3"/>
      <c r="AK258" s="265"/>
      <c r="AL258" s="222"/>
      <c r="AM258" s="222"/>
      <c r="AN258" s="222"/>
      <c r="AO258" s="222"/>
      <c r="AP258" s="222"/>
      <c r="AQ258" s="222"/>
      <c r="AR258" s="222"/>
      <c r="AS258" s="222"/>
      <c r="AT258" s="222"/>
      <c r="AU258" s="222"/>
      <c r="AV258" s="222"/>
      <c r="AW258" s="222"/>
      <c r="AX258" s="22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4"/>
      <c r="B259" s="222" t="s">
        <v>419</v>
      </c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3"/>
      <c r="AK259" s="265"/>
      <c r="AL259" s="222"/>
      <c r="AM259" s="222"/>
      <c r="AN259" s="222"/>
      <c r="AO259" s="222"/>
      <c r="AP259" s="222"/>
      <c r="AQ259" s="222"/>
      <c r="AR259" s="222"/>
      <c r="AS259" s="222"/>
      <c r="AT259" s="222"/>
      <c r="AU259" s="222"/>
      <c r="AV259" s="222"/>
      <c r="AW259" s="222"/>
      <c r="AX259" s="22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4"/>
      <c r="B260" s="222" t="s">
        <v>420</v>
      </c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3"/>
      <c r="AK260" s="265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2" t="s">
        <v>421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  <c r="BW261" s="273"/>
      <c r="BX261" s="273"/>
      <c r="BY261" s="273"/>
      <c r="BZ261" s="273"/>
      <c r="CA261" s="273"/>
      <c r="CB261" s="273"/>
      <c r="CC261" s="273"/>
      <c r="CD261" s="273"/>
      <c r="CE261" s="273"/>
      <c r="CF261" s="273"/>
      <c r="CG261" s="273"/>
      <c r="CH261" s="273"/>
      <c r="CI261" s="273"/>
      <c r="CJ261" s="273"/>
      <c r="CK261" s="273"/>
      <c r="CL261" s="273"/>
      <c r="CM261" s="273"/>
      <c r="CN261" s="273"/>
      <c r="CO261" s="273"/>
      <c r="CP261" s="273"/>
      <c r="CQ261" s="273"/>
      <c r="CR261" s="273"/>
      <c r="CS261" s="273"/>
      <c r="CT261" s="273"/>
      <c r="CU261" s="273"/>
      <c r="CV261" s="273"/>
      <c r="CW261" s="273"/>
      <c r="CX261" s="273"/>
      <c r="CY261" s="273"/>
      <c r="CZ261" s="273"/>
      <c r="DA261" s="273"/>
      <c r="DB261" s="273"/>
      <c r="DC261" s="273"/>
      <c r="DD261" s="274"/>
    </row>
    <row r="262" spans="1:108" ht="15" customHeight="1">
      <c r="A262" s="264"/>
      <c r="B262" s="222" t="s">
        <v>422</v>
      </c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3"/>
      <c r="AK262" s="265"/>
      <c r="AL262" s="222"/>
      <c r="AM262" s="222"/>
      <c r="AN262" s="222"/>
      <c r="AO262" s="222"/>
      <c r="AP262" s="222"/>
      <c r="AQ262" s="222"/>
      <c r="AR262" s="222"/>
      <c r="AS262" s="222"/>
      <c r="AT262" s="222"/>
      <c r="AU262" s="222"/>
      <c r="AV262" s="222"/>
      <c r="AW262" s="222"/>
      <c r="AX262" s="22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4"/>
      <c r="B263" s="222" t="s">
        <v>423</v>
      </c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3"/>
      <c r="AK263" s="265"/>
      <c r="AL263" s="222"/>
      <c r="AM263" s="222"/>
      <c r="AN263" s="222"/>
      <c r="AO263" s="222"/>
      <c r="AP263" s="222"/>
      <c r="AQ263" s="222"/>
      <c r="AR263" s="222"/>
      <c r="AS263" s="222"/>
      <c r="AT263" s="222"/>
      <c r="AU263" s="222"/>
      <c r="AV263" s="222"/>
      <c r="AW263" s="222"/>
      <c r="AX263" s="22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2" t="s">
        <v>424</v>
      </c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  <c r="CA264" s="273"/>
      <c r="CB264" s="273"/>
      <c r="CC264" s="273"/>
      <c r="CD264" s="273"/>
      <c r="CE264" s="273"/>
      <c r="CF264" s="273"/>
      <c r="CG264" s="273"/>
      <c r="CH264" s="273"/>
      <c r="CI264" s="273"/>
      <c r="CJ264" s="273"/>
      <c r="CK264" s="273"/>
      <c r="CL264" s="273"/>
      <c r="CM264" s="273"/>
      <c r="CN264" s="273"/>
      <c r="CO264" s="273"/>
      <c r="CP264" s="273"/>
      <c r="CQ264" s="273"/>
      <c r="CR264" s="273"/>
      <c r="CS264" s="273"/>
      <c r="CT264" s="273"/>
      <c r="CU264" s="273"/>
      <c r="CV264" s="273"/>
      <c r="CW264" s="273"/>
      <c r="CX264" s="273"/>
      <c r="CY264" s="273"/>
      <c r="CZ264" s="273"/>
      <c r="DA264" s="273"/>
      <c r="DB264" s="273"/>
      <c r="DC264" s="273"/>
      <c r="DD264" s="274"/>
    </row>
    <row r="265" spans="1:108" ht="15" customHeight="1">
      <c r="A265" s="264"/>
      <c r="B265" s="222" t="s">
        <v>425</v>
      </c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3"/>
      <c r="AK265" s="265"/>
      <c r="AL265" s="222"/>
      <c r="AM265" s="222"/>
      <c r="AN265" s="222"/>
      <c r="AO265" s="222"/>
      <c r="AP265" s="222"/>
      <c r="AQ265" s="222"/>
      <c r="AR265" s="222"/>
      <c r="AS265" s="222"/>
      <c r="AT265" s="222"/>
      <c r="AU265" s="222"/>
      <c r="AV265" s="222"/>
      <c r="AW265" s="222"/>
      <c r="AX265" s="22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4"/>
      <c r="B266" s="222" t="s">
        <v>426</v>
      </c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3"/>
      <c r="AK266" s="265"/>
      <c r="AL266" s="222"/>
      <c r="AM266" s="222"/>
      <c r="AN266" s="222"/>
      <c r="AO266" s="222"/>
      <c r="AP266" s="222"/>
      <c r="AQ266" s="222"/>
      <c r="AR266" s="222"/>
      <c r="AS266" s="222"/>
      <c r="AT266" s="222"/>
      <c r="AU266" s="222"/>
      <c r="AV266" s="222"/>
      <c r="AW266" s="222"/>
      <c r="AX266" s="22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4"/>
      <c r="B267" s="222" t="s">
        <v>427</v>
      </c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3"/>
      <c r="AK267" s="265"/>
      <c r="AL267" s="222"/>
      <c r="AM267" s="222"/>
      <c r="AN267" s="222"/>
      <c r="AO267" s="222"/>
      <c r="AP267" s="222"/>
      <c r="AQ267" s="222"/>
      <c r="AR267" s="222"/>
      <c r="AS267" s="222"/>
      <c r="AT267" s="222"/>
      <c r="AU267" s="222"/>
      <c r="AV267" s="222"/>
      <c r="AW267" s="222"/>
      <c r="AX267" s="22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2" t="s">
        <v>428</v>
      </c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  <c r="BW268" s="273"/>
      <c r="BX268" s="273"/>
      <c r="BY268" s="273"/>
      <c r="BZ268" s="273"/>
      <c r="CA268" s="273"/>
      <c r="CB268" s="273"/>
      <c r="CC268" s="273"/>
      <c r="CD268" s="273"/>
      <c r="CE268" s="273"/>
      <c r="CF268" s="273"/>
      <c r="CG268" s="273"/>
      <c r="CH268" s="273"/>
      <c r="CI268" s="273"/>
      <c r="CJ268" s="273"/>
      <c r="CK268" s="273"/>
      <c r="CL268" s="273"/>
      <c r="CM268" s="273"/>
      <c r="CN268" s="273"/>
      <c r="CO268" s="273"/>
      <c r="CP268" s="273"/>
      <c r="CQ268" s="273"/>
      <c r="CR268" s="273"/>
      <c r="CS268" s="273"/>
      <c r="CT268" s="273"/>
      <c r="CU268" s="273"/>
      <c r="CV268" s="273"/>
      <c r="CW268" s="273"/>
      <c r="CX268" s="273"/>
      <c r="CY268" s="273"/>
      <c r="CZ268" s="273"/>
      <c r="DA268" s="273"/>
      <c r="DB268" s="273"/>
      <c r="DC268" s="273"/>
      <c r="DD268" s="274"/>
    </row>
    <row r="269" spans="1:108" ht="15" customHeight="1">
      <c r="A269" s="264"/>
      <c r="B269" s="222" t="s">
        <v>429</v>
      </c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3"/>
      <c r="AK269" s="265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4"/>
      <c r="B270" s="222" t="s">
        <v>430</v>
      </c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3"/>
      <c r="AK270" s="265"/>
      <c r="AL270" s="222"/>
      <c r="AM270" s="222"/>
      <c r="AN270" s="222"/>
      <c r="AO270" s="222"/>
      <c r="AP270" s="222"/>
      <c r="AQ270" s="222"/>
      <c r="AR270" s="222"/>
      <c r="AS270" s="222"/>
      <c r="AT270" s="222"/>
      <c r="AU270" s="222"/>
      <c r="AV270" s="222"/>
      <c r="AW270" s="222"/>
      <c r="AX270" s="22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2" t="s">
        <v>431</v>
      </c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  <c r="BW271" s="273"/>
      <c r="BX271" s="273"/>
      <c r="BY271" s="273"/>
      <c r="BZ271" s="273"/>
      <c r="CA271" s="273"/>
      <c r="CB271" s="273"/>
      <c r="CC271" s="273"/>
      <c r="CD271" s="273"/>
      <c r="CE271" s="273"/>
      <c r="CF271" s="273"/>
      <c r="CG271" s="273"/>
      <c r="CH271" s="273"/>
      <c r="CI271" s="273"/>
      <c r="CJ271" s="273"/>
      <c r="CK271" s="273"/>
      <c r="CL271" s="273"/>
      <c r="CM271" s="273"/>
      <c r="CN271" s="273"/>
      <c r="CO271" s="273"/>
      <c r="CP271" s="273"/>
      <c r="CQ271" s="273"/>
      <c r="CR271" s="273"/>
      <c r="CS271" s="273"/>
      <c r="CT271" s="273"/>
      <c r="CU271" s="273"/>
      <c r="CV271" s="273"/>
      <c r="CW271" s="273"/>
      <c r="CX271" s="273"/>
      <c r="CY271" s="273"/>
      <c r="CZ271" s="273"/>
      <c r="DA271" s="273"/>
      <c r="DB271" s="273"/>
      <c r="DC271" s="273"/>
      <c r="DD271" s="274"/>
    </row>
    <row r="272" spans="1:108" ht="15" customHeight="1">
      <c r="A272" s="264"/>
      <c r="B272" s="159" t="s">
        <v>432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60"/>
      <c r="AK272" s="265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4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65"/>
      <c r="BY272" s="164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65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4"/>
      <c r="B273" s="159" t="s">
        <v>433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60"/>
      <c r="AK273" s="272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4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2" t="s">
        <v>434</v>
      </c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  <c r="BW274" s="273"/>
      <c r="BX274" s="273"/>
      <c r="BY274" s="273"/>
      <c r="BZ274" s="273"/>
      <c r="CA274" s="273"/>
      <c r="CB274" s="273"/>
      <c r="CC274" s="273"/>
      <c r="CD274" s="273"/>
      <c r="CE274" s="273"/>
      <c r="CF274" s="273"/>
      <c r="CG274" s="273"/>
      <c r="CH274" s="273"/>
      <c r="CI274" s="273"/>
      <c r="CJ274" s="273"/>
      <c r="CK274" s="273"/>
      <c r="CL274" s="273"/>
      <c r="CM274" s="273"/>
      <c r="CN274" s="273"/>
      <c r="CO274" s="273"/>
      <c r="CP274" s="273"/>
      <c r="CQ274" s="273"/>
      <c r="CR274" s="273"/>
      <c r="CS274" s="273"/>
      <c r="CT274" s="273"/>
      <c r="CU274" s="273"/>
      <c r="CV274" s="273"/>
      <c r="CW274" s="273"/>
      <c r="CX274" s="273"/>
      <c r="CY274" s="273"/>
      <c r="CZ274" s="273"/>
      <c r="DA274" s="273"/>
      <c r="DB274" s="273"/>
      <c r="DC274" s="273"/>
      <c r="DD274" s="274"/>
    </row>
    <row r="275" spans="1:108" ht="15" customHeight="1">
      <c r="A275" s="264"/>
      <c r="B275" s="222" t="s">
        <v>435</v>
      </c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3"/>
      <c r="AK275" s="265"/>
      <c r="AL275" s="222"/>
      <c r="AM275" s="222"/>
      <c r="AN275" s="222"/>
      <c r="AO275" s="222"/>
      <c r="AP275" s="222"/>
      <c r="AQ275" s="222"/>
      <c r="AR275" s="222"/>
      <c r="AS275" s="222"/>
      <c r="AT275" s="222"/>
      <c r="AU275" s="222"/>
      <c r="AV275" s="222"/>
      <c r="AW275" s="222"/>
      <c r="AX275" s="22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4"/>
      <c r="B276" s="222" t="s">
        <v>436</v>
      </c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3"/>
      <c r="AK276" s="272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4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7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8">
        <f>BY125</f>
        <v>2.2582886638872344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2010-03-17T11:13:02Z</dcterms:modified>
  <cp:category/>
  <cp:version/>
  <cp:contentType/>
  <cp:contentStatus/>
</cp:coreProperties>
</file>