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<sst xmlns="http://schemas.openxmlformats.org/spreadsheetml/2006/main" count="572" uniqueCount="435">
  <si>
    <t>Приложение №1</t>
  </si>
  <si>
    <t>к лоту № 21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</si>
  <si>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</si>
  <si>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</si>
  <si>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</si>
  <si>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</si>
  <si>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</si>
  <si>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</si>
  <si>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</si>
  <si>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</si>
  <si>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</si>
  <si>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</si>
  <si>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</si>
  <si>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</si>
  <si>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Грязнова 19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</si>
  <si>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</si>
  <si>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</si>
  <si>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</si>
  <si>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</si>
  <si>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</si>
  <si>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</si>
  <si>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</si>
  <si>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</si>
  <si>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</si>
  <si>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</si>
  <si>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</si>
  <si>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</si>
  <si>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</si>
  <si>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</si>
  <si>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</si>
  <si>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</si>
  <si>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</si>
  <si>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</si>
  <si>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</si>
  <si>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</si>
  <si>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</si>
  <si>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</si>
  <si>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</si>
  <si>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</si>
  <si>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</si>
  <si>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</si>
  <si>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</si>
  <si>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</si>
  <si>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</si>
  <si>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</si>
  <si>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</si>
  <si>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</si>
  <si>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</si>
  <si>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</si>
  <si>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</si>
  <si>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</si>
  <si>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</si>
  <si>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</si>
  <si>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</si>
  <si>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</si>
  <si>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</si>
  <si>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</si>
  <si>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</si>
  <si>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</si>
  <si>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</si>
  <si>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</si>
  <si>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</si>
  <si>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</si>
  <si>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</si>
  <si>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</si>
  <si>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</si>
  <si>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</si>
  <si>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</si>
  <si>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</si>
  <si>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</si>
  <si>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</si>
  <si>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деревянные</t>
  </si>
  <si>
    <t>гниль, трещины</t>
  </si>
  <si>
    <t>3. Перегородки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</si>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</sst>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6" xfId="0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4" fontId="1" fillId="0" borderId="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80" fontId="1" fillId="0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4" fontId="1" fillId="0" borderId="3" xfId="0" applyNumberFormat="1" applyFont="1" applyBorder="1" applyAlignment="1">
      <alignment horizontal="center" vertical="top" wrapText="1"/>
    </xf>
    <xf numFmtId="44" fontId="1" fillId="0" borderId="3" xfId="15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3;&#1088;&#1103;&#1079;&#1085;&#1086;&#1074;&#1072;%2019%20&#1041;%20201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Грязнова 19 Б</v>
          </cell>
        </row>
        <row r="29">
          <cell r="D29">
            <v>2</v>
          </cell>
        </row>
        <row r="45">
          <cell r="E45">
            <v>83.7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Грязнова 19 Б</v>
          </cell>
        </row>
      </sheetData>
      <sheetData sheetId="3">
        <row r="7">
          <cell r="G7">
            <v>1.3324955197132613</v>
          </cell>
        </row>
      </sheetData>
      <sheetData sheetId="4">
        <row r="20">
          <cell r="M20">
            <v>0</v>
          </cell>
        </row>
        <row r="43">
          <cell r="M43">
            <v>919.3234447395848</v>
          </cell>
        </row>
        <row r="68">
          <cell r="M68">
            <v>742.5304745973572</v>
          </cell>
        </row>
        <row r="81">
          <cell r="M81">
            <v>1980.0812655929517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12.75193022977232</v>
          </cell>
        </row>
        <row r="48">
          <cell r="F48">
            <v>10.299635954816107</v>
          </cell>
        </row>
        <row r="49">
          <cell r="F49">
            <v>27.465695879509607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10214.465487866742</v>
          </cell>
        </row>
      </sheetData>
      <sheetData sheetId="7">
        <row r="19">
          <cell r="G19">
            <v>0</v>
          </cell>
        </row>
        <row r="49">
          <cell r="G49">
            <v>41.81570185830828</v>
          </cell>
        </row>
        <row r="60">
          <cell r="G60">
            <v>21.4342018770543</v>
          </cell>
        </row>
        <row r="70">
          <cell r="G70">
            <v>21.4342018770543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I13" sqref="I13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4" t="s">
        <v>0</v>
      </c>
      <c r="G1" s="4"/>
    </row>
    <row r="2" spans="6:7" ht="15.75">
      <c r="F2" s="4" t="s">
        <v>1</v>
      </c>
      <c r="G2" s="4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11" t="s">
        <v>6</v>
      </c>
      <c r="H8" s="9"/>
    </row>
    <row r="9" ht="15.75">
      <c r="H9" s="9"/>
    </row>
    <row r="10" spans="4:60" ht="15.75">
      <c r="D10" s="12" t="s">
        <v>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4:60" ht="15.75">
      <c r="D11" s="12" t="s">
        <v>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</row>
    <row r="12" ht="15.75">
      <c r="H12" s="9"/>
    </row>
    <row r="13" spans="4:10" ht="15.75">
      <c r="D13" s="13" t="s">
        <v>9</v>
      </c>
      <c r="E13" s="14"/>
      <c r="F13" s="15"/>
      <c r="G13" s="14"/>
      <c r="H13" s="16"/>
      <c r="I13" s="15"/>
      <c r="J13" s="16"/>
    </row>
    <row r="14" ht="15.75">
      <c r="H14" s="9"/>
    </row>
    <row r="15" spans="1:8" ht="15.75">
      <c r="A15" s="17" t="s">
        <v>10</v>
      </c>
      <c r="B15" s="17"/>
      <c r="C15" s="17"/>
      <c r="D15" s="17"/>
      <c r="E15" s="17"/>
      <c r="F15" s="17"/>
      <c r="G15" s="17"/>
      <c r="H15" s="9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9"/>
    </row>
    <row r="17" spans="1:8" ht="15.75">
      <c r="A17" s="19" t="s">
        <v>12</v>
      </c>
      <c r="B17" s="19"/>
      <c r="C17" s="19"/>
      <c r="D17" s="19"/>
      <c r="E17" s="19"/>
      <c r="F17" s="19"/>
      <c r="G17" s="19"/>
      <c r="H17" s="9"/>
    </row>
    <row r="18" ht="15.75">
      <c r="H18" s="9"/>
    </row>
    <row r="19" spans="1:11" ht="15.75">
      <c r="A19" s="1" t="s">
        <v>13</v>
      </c>
      <c r="B19" s="1"/>
      <c r="C19" s="20"/>
      <c r="D19" s="21" t="s">
        <v>14</v>
      </c>
      <c r="E19" s="21"/>
      <c r="F19" s="21"/>
      <c r="G19" s="21"/>
      <c r="K19" s="22"/>
    </row>
    <row r="20" spans="1:11" ht="18.75" customHeight="1">
      <c r="A20" s="1" t="s">
        <v>15</v>
      </c>
      <c r="B20" s="1"/>
      <c r="C20" s="1"/>
      <c r="D20" s="5"/>
      <c r="E20" s="5"/>
      <c r="F20" s="23"/>
      <c r="G20" s="23"/>
      <c r="K20" s="22"/>
    </row>
    <row r="21" spans="1:11" ht="18.75" customHeight="1">
      <c r="A21" s="20"/>
      <c r="B21" s="20"/>
      <c r="C21" s="20"/>
      <c r="D21" s="21"/>
      <c r="E21" s="21"/>
      <c r="F21" s="21"/>
      <c r="G21" s="21"/>
      <c r="K21" s="22"/>
    </row>
    <row r="22" spans="1:11" ht="18.75" customHeight="1">
      <c r="A22" s="1" t="s">
        <v>16</v>
      </c>
      <c r="B22" s="20"/>
      <c r="C22" s="20"/>
      <c r="D22" s="21" t="s">
        <v>17</v>
      </c>
      <c r="E22" s="21"/>
      <c r="F22" s="21"/>
      <c r="G22" s="21"/>
      <c r="K22" s="22"/>
    </row>
    <row r="23" spans="1:11" ht="20.25" customHeight="1">
      <c r="A23" s="1" t="s">
        <v>18</v>
      </c>
      <c r="B23" s="24"/>
      <c r="C23" s="24"/>
      <c r="D23" s="21" t="s">
        <v>17</v>
      </c>
      <c r="E23" s="23" t="s">
        <v>19</v>
      </c>
      <c r="F23" s="23"/>
      <c r="G23" s="21"/>
      <c r="K23" s="22"/>
    </row>
    <row r="24" spans="1:11" ht="18.75" customHeight="1">
      <c r="A24" s="1" t="s">
        <v>20</v>
      </c>
      <c r="B24" s="1"/>
      <c r="C24" s="1"/>
      <c r="D24" s="5"/>
      <c r="E24" s="5"/>
      <c r="F24" s="25"/>
      <c r="G24" s="21"/>
      <c r="K24" s="22"/>
    </row>
    <row r="25" spans="1:11" ht="19.5" customHeight="1">
      <c r="A25" s="1" t="s">
        <v>21</v>
      </c>
      <c r="B25" s="1"/>
      <c r="C25" s="20"/>
      <c r="D25" s="21" t="s">
        <v>17</v>
      </c>
      <c r="E25" s="21"/>
      <c r="F25" s="21"/>
      <c r="G25" s="21"/>
      <c r="K25" s="26"/>
    </row>
    <row r="26" spans="1:11" ht="21" customHeight="1">
      <c r="A26" s="1" t="s">
        <v>22</v>
      </c>
      <c r="B26" s="1"/>
      <c r="C26" s="1"/>
      <c r="D26" s="21" t="s">
        <v>17</v>
      </c>
      <c r="E26" s="23"/>
      <c r="F26" s="23"/>
      <c r="G26" s="21"/>
      <c r="K26" s="22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22"/>
    </row>
    <row r="28" spans="1:11" ht="19.5" customHeight="1">
      <c r="A28" s="27" t="s">
        <v>24</v>
      </c>
      <c r="B28" s="28"/>
      <c r="C28" s="28"/>
      <c r="D28" s="29" t="s">
        <v>25</v>
      </c>
      <c r="E28" s="30"/>
      <c r="F28" s="30"/>
      <c r="G28" s="21"/>
      <c r="K28" s="22"/>
    </row>
    <row r="29" spans="1:11" ht="19.5" customHeight="1">
      <c r="A29" s="1" t="s">
        <v>26</v>
      </c>
      <c r="B29" s="24"/>
      <c r="C29" s="24"/>
      <c r="D29" s="31">
        <v>2</v>
      </c>
      <c r="E29" s="23"/>
      <c r="F29" s="23"/>
      <c r="G29" s="21"/>
      <c r="K29" s="22"/>
    </row>
    <row r="30" spans="1:11" ht="18.75" customHeight="1">
      <c r="A30" s="1" t="s">
        <v>27</v>
      </c>
      <c r="B30" s="24"/>
      <c r="C30" s="32" t="s">
        <v>25</v>
      </c>
      <c r="D30" s="11" t="s">
        <v>28</v>
      </c>
      <c r="E30" s="31">
        <v>0</v>
      </c>
      <c r="F30" s="23" t="s">
        <v>29</v>
      </c>
      <c r="G30" s="21"/>
      <c r="K30" s="22"/>
    </row>
    <row r="31" spans="1:11" ht="21.75" customHeight="1">
      <c r="A31" s="1" t="s">
        <v>30</v>
      </c>
      <c r="B31" s="1"/>
      <c r="C31" s="24"/>
      <c r="D31" s="23" t="s">
        <v>25</v>
      </c>
      <c r="E31" s="23"/>
      <c r="F31" s="23"/>
      <c r="G31" s="21"/>
      <c r="K31" s="22"/>
    </row>
    <row r="32" spans="1:11" ht="17.25" customHeight="1">
      <c r="A32" s="1" t="s">
        <v>31</v>
      </c>
      <c r="B32" s="20"/>
      <c r="C32" s="20"/>
      <c r="D32" s="21" t="s">
        <v>25</v>
      </c>
      <c r="E32" s="21"/>
      <c r="F32" s="21"/>
      <c r="G32" s="21"/>
      <c r="K32" s="22"/>
    </row>
    <row r="33" spans="1:11" ht="18" customHeight="1">
      <c r="A33" s="1" t="s">
        <v>32</v>
      </c>
      <c r="B33" s="24"/>
      <c r="C33" s="24"/>
      <c r="D33" s="23" t="s">
        <v>25</v>
      </c>
      <c r="E33" s="23"/>
      <c r="F33" s="23"/>
      <c r="G33" s="21"/>
      <c r="K33" s="22"/>
    </row>
    <row r="34" spans="1:11" ht="20.25" customHeight="1">
      <c r="A34" s="1" t="s">
        <v>33</v>
      </c>
      <c r="B34" s="24"/>
      <c r="C34" s="24"/>
      <c r="D34" s="31">
        <v>2</v>
      </c>
      <c r="E34" s="23"/>
      <c r="F34" s="23"/>
      <c r="G34" s="21"/>
      <c r="K34" s="22"/>
    </row>
    <row r="35" spans="1:11" ht="21" customHeight="1">
      <c r="A35" s="1" t="s">
        <v>34</v>
      </c>
      <c r="B35" s="1"/>
      <c r="C35" s="1"/>
      <c r="D35" s="5"/>
      <c r="E35" s="5"/>
      <c r="F35" s="5"/>
      <c r="G35" s="23" t="s">
        <v>25</v>
      </c>
      <c r="K35" s="22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22"/>
    </row>
    <row r="37" spans="1:11" ht="18" customHeight="1">
      <c r="A37" s="1" t="s">
        <v>36</v>
      </c>
      <c r="B37" s="1"/>
      <c r="C37" s="20"/>
      <c r="D37" s="21" t="s">
        <v>25</v>
      </c>
      <c r="E37" s="21"/>
      <c r="F37" s="21"/>
      <c r="G37" s="21"/>
      <c r="K37" s="22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22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22"/>
    </row>
    <row r="40" spans="1:11" ht="18" customHeight="1">
      <c r="A40" s="20"/>
      <c r="B40" s="20"/>
      <c r="C40" s="20"/>
      <c r="D40" s="21" t="s">
        <v>25</v>
      </c>
      <c r="E40" s="21"/>
      <c r="F40" s="7"/>
      <c r="G40" s="7"/>
      <c r="K40" s="22"/>
    </row>
    <row r="41" spans="1:11" ht="19.5" customHeight="1">
      <c r="A41" s="1" t="s">
        <v>39</v>
      </c>
      <c r="B41" s="24"/>
      <c r="C41" s="24"/>
      <c r="D41" s="31"/>
      <c r="E41" s="33">
        <f>C44*2.67</f>
        <v>276.34499999999997</v>
      </c>
      <c r="F41" s="7" t="s">
        <v>40</v>
      </c>
      <c r="G41" s="7"/>
      <c r="K41" s="22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22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22"/>
    </row>
    <row r="44" spans="1:11" ht="18.75" customHeight="1">
      <c r="A44" s="1" t="s">
        <v>43</v>
      </c>
      <c r="B44" s="20"/>
      <c r="C44" s="33">
        <v>103.5</v>
      </c>
      <c r="D44" s="7" t="s">
        <v>29</v>
      </c>
      <c r="E44" s="7"/>
      <c r="F44" s="5"/>
      <c r="G44" s="5"/>
      <c r="K44" s="22"/>
    </row>
    <row r="45" spans="1:11" ht="20.25" customHeight="1">
      <c r="A45" s="1" t="s">
        <v>44</v>
      </c>
      <c r="B45" s="1"/>
      <c r="C45" s="1"/>
      <c r="D45" s="1"/>
      <c r="E45" s="33">
        <v>83.7</v>
      </c>
      <c r="F45" s="34" t="s">
        <v>29</v>
      </c>
      <c r="G45" s="1"/>
      <c r="H45" s="2"/>
      <c r="I45" s="2"/>
      <c r="K45" s="22"/>
    </row>
    <row r="46" spans="1:11" ht="20.25" customHeight="1">
      <c r="A46" s="1" t="s">
        <v>45</v>
      </c>
      <c r="B46" s="1"/>
      <c r="C46" s="1"/>
      <c r="D46" s="1"/>
      <c r="E46" s="24">
        <v>81</v>
      </c>
      <c r="F46" s="34" t="s">
        <v>29</v>
      </c>
      <c r="G46" s="1"/>
      <c r="H46" s="2"/>
      <c r="I46" s="2"/>
      <c r="K46" s="22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I47" s="2"/>
      <c r="K47" s="22"/>
    </row>
    <row r="48" spans="1:11" ht="18.75" customHeight="1">
      <c r="A48" s="1" t="s">
        <v>47</v>
      </c>
      <c r="B48" s="1"/>
      <c r="C48" s="1"/>
      <c r="D48" s="34"/>
      <c r="E48" s="2"/>
      <c r="F48" s="33">
        <v>0</v>
      </c>
      <c r="G48" s="34" t="s">
        <v>29</v>
      </c>
      <c r="H48" s="2"/>
      <c r="I48" s="2"/>
      <c r="K48" s="22"/>
    </row>
    <row r="49" spans="1:11" ht="18" customHeight="1">
      <c r="A49" s="1" t="s">
        <v>48</v>
      </c>
      <c r="B49" s="1"/>
      <c r="C49" s="1"/>
      <c r="D49" s="1"/>
      <c r="E49" s="1"/>
      <c r="F49" s="33">
        <v>0</v>
      </c>
      <c r="G49" s="1" t="s">
        <v>29</v>
      </c>
      <c r="H49" s="2"/>
      <c r="I49" s="2"/>
      <c r="K49" s="22"/>
    </row>
    <row r="50" spans="1:11" ht="15.75">
      <c r="A50" s="1" t="s">
        <v>49</v>
      </c>
      <c r="B50" s="20"/>
      <c r="C50" s="20">
        <v>0</v>
      </c>
      <c r="D50" s="1" t="s">
        <v>50</v>
      </c>
      <c r="E50" s="1"/>
      <c r="F50" s="1"/>
      <c r="G50" s="1"/>
      <c r="H50" s="2"/>
      <c r="I50" s="2"/>
      <c r="K50" s="22"/>
    </row>
    <row r="51" spans="1:11" ht="17.25" customHeight="1">
      <c r="A51" s="1" t="s">
        <v>51</v>
      </c>
      <c r="B51" s="1"/>
      <c r="C51" s="1"/>
      <c r="D51" s="1"/>
      <c r="E51" s="1"/>
      <c r="F51" s="1"/>
      <c r="G51" s="20">
        <v>0</v>
      </c>
      <c r="H51" s="2"/>
      <c r="I51" s="2"/>
      <c r="K51" s="22"/>
    </row>
    <row r="52" spans="1:11" ht="19.5" customHeight="1">
      <c r="A52" s="1" t="s">
        <v>52</v>
      </c>
      <c r="B52" s="1"/>
      <c r="C52" s="1"/>
      <c r="D52" s="20"/>
      <c r="E52" s="33"/>
      <c r="F52" s="1" t="s">
        <v>29</v>
      </c>
      <c r="G52" s="1"/>
      <c r="H52" s="2"/>
      <c r="I52" s="2"/>
      <c r="K52" s="22"/>
    </row>
    <row r="53" spans="1:11" ht="21" customHeight="1">
      <c r="A53" s="1" t="s">
        <v>53</v>
      </c>
      <c r="B53" s="1"/>
      <c r="D53" s="20"/>
      <c r="E53" s="33">
        <f>C44*1.18</f>
        <v>122.13</v>
      </c>
      <c r="F53" s="1" t="s">
        <v>29</v>
      </c>
      <c r="G53" s="1"/>
      <c r="H53" s="2"/>
      <c r="I53" s="2"/>
      <c r="K53" s="22"/>
    </row>
    <row r="54" spans="1:11" ht="21" customHeight="1">
      <c r="A54" s="1" t="s">
        <v>54</v>
      </c>
      <c r="C54" s="33">
        <f>E53</f>
        <v>122.13</v>
      </c>
      <c r="D54" s="1" t="s">
        <v>29</v>
      </c>
      <c r="E54" s="34"/>
      <c r="F54" s="1"/>
      <c r="G54" s="1"/>
      <c r="H54" s="2"/>
      <c r="I54" s="2"/>
      <c r="K54" s="22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I55" s="2"/>
      <c r="K55" s="22"/>
    </row>
    <row r="56" spans="1:11" ht="18.75" customHeight="1">
      <c r="A56" s="20">
        <f>E45*1.3</f>
        <v>108.81</v>
      </c>
      <c r="B56" s="1"/>
      <c r="C56" s="1"/>
      <c r="D56" s="1"/>
      <c r="E56" s="1"/>
      <c r="F56" s="1"/>
      <c r="G56" s="1"/>
      <c r="H56" s="2"/>
      <c r="I56" s="2"/>
      <c r="K56" s="22"/>
    </row>
    <row r="57" spans="1:11" ht="18.75" customHeight="1">
      <c r="A57" s="1" t="s">
        <v>56</v>
      </c>
      <c r="B57" s="1"/>
      <c r="C57" s="1"/>
      <c r="D57" s="20"/>
      <c r="E57" s="33">
        <v>0</v>
      </c>
      <c r="F57" s="1" t="s">
        <v>29</v>
      </c>
      <c r="G57" s="1"/>
      <c r="H57" s="2"/>
      <c r="I57" s="2"/>
      <c r="K57" s="22"/>
    </row>
    <row r="58" spans="1:11" ht="18.75" customHeight="1">
      <c r="A58" s="1" t="s">
        <v>57</v>
      </c>
      <c r="B58" s="1"/>
      <c r="C58" s="1"/>
      <c r="D58" s="24"/>
      <c r="E58" s="35">
        <v>0</v>
      </c>
      <c r="F58" s="1" t="s">
        <v>29</v>
      </c>
      <c r="G58" s="1"/>
      <c r="H58" s="2"/>
      <c r="I58" s="2"/>
      <c r="K58" s="22"/>
    </row>
    <row r="59" spans="1:11" ht="18.75" customHeight="1">
      <c r="A59" s="1" t="s">
        <v>58</v>
      </c>
      <c r="B59" s="20"/>
      <c r="C59" s="33">
        <f>A56</f>
        <v>108.81</v>
      </c>
      <c r="D59" s="1" t="s">
        <v>29</v>
      </c>
      <c r="E59" s="1"/>
      <c r="F59" s="1"/>
      <c r="G59" s="1"/>
      <c r="H59" s="2"/>
      <c r="I59" s="2"/>
      <c r="K59" s="22"/>
    </row>
    <row r="60" spans="1:11" ht="18.75" customHeight="1">
      <c r="A60" s="1" t="s">
        <v>59</v>
      </c>
      <c r="B60" s="20"/>
      <c r="C60" s="33">
        <v>0</v>
      </c>
      <c r="D60" s="1" t="s">
        <v>29</v>
      </c>
      <c r="E60" s="1"/>
      <c r="F60" s="1"/>
      <c r="G60" s="1"/>
      <c r="H60" s="2"/>
      <c r="I60" s="2"/>
      <c r="K60" s="22"/>
    </row>
    <row r="61" spans="1:11" ht="19.5" customHeight="1">
      <c r="A61" s="1" t="s">
        <v>60</v>
      </c>
      <c r="B61" s="1"/>
      <c r="C61" s="1"/>
      <c r="D61" s="1"/>
      <c r="E61" s="1"/>
      <c r="F61" s="20" t="s">
        <v>17</v>
      </c>
      <c r="G61" s="20"/>
      <c r="H61" s="2"/>
      <c r="I61" s="2"/>
      <c r="K61" s="22"/>
    </row>
    <row r="62" spans="1:9" ht="18" customHeight="1">
      <c r="A62" s="34" t="s">
        <v>61</v>
      </c>
      <c r="B62" s="34"/>
      <c r="C62" s="20">
        <v>5</v>
      </c>
      <c r="D62" s="34" t="s">
        <v>62</v>
      </c>
      <c r="E62" s="34"/>
      <c r="F62" s="34"/>
      <c r="G62" s="34"/>
      <c r="H62" s="2"/>
      <c r="I62" s="2"/>
    </row>
    <row r="63" spans="1:9" ht="18" customHeight="1">
      <c r="A63" s="34"/>
      <c r="B63" s="36"/>
      <c r="C63" s="36"/>
      <c r="D63" s="36"/>
      <c r="E63" s="36"/>
      <c r="F63" s="36"/>
      <c r="G63" s="36"/>
      <c r="H63" s="2"/>
      <c r="I63" s="2"/>
    </row>
    <row r="64" spans="1:7" ht="18" customHeight="1">
      <c r="A64" s="34"/>
      <c r="B64" s="36"/>
      <c r="C64" s="36"/>
      <c r="D64" s="37"/>
      <c r="E64" s="37"/>
      <c r="F64" s="37"/>
      <c r="G64" s="37"/>
    </row>
    <row r="65" spans="1:7" ht="15.75">
      <c r="A65" s="38" t="s">
        <v>63</v>
      </c>
      <c r="B65" s="38"/>
      <c r="C65" s="38"/>
      <c r="D65" s="38"/>
      <c r="E65" s="38"/>
      <c r="F65" s="38"/>
      <c r="G65" s="38"/>
    </row>
    <row r="67" spans="1:7" ht="64.5" customHeight="1">
      <c r="A67" s="39" t="s">
        <v>64</v>
      </c>
      <c r="B67" s="39"/>
      <c r="C67" s="40"/>
      <c r="D67" s="41" t="s">
        <v>65</v>
      </c>
      <c r="E67" s="41"/>
      <c r="F67" s="41" t="s">
        <v>66</v>
      </c>
      <c r="G67" s="41"/>
    </row>
    <row r="68" spans="1:7" ht="15" customHeight="1">
      <c r="A68" s="42" t="s">
        <v>67</v>
      </c>
      <c r="B68" s="42"/>
      <c r="C68" s="43"/>
      <c r="D68" s="44" t="s">
        <v>68</v>
      </c>
      <c r="E68" s="44"/>
      <c r="F68" s="44" t="s">
        <v>69</v>
      </c>
      <c r="G68" s="44"/>
    </row>
    <row r="69" spans="1:7" ht="15" customHeight="1">
      <c r="A69" s="42" t="s">
        <v>70</v>
      </c>
      <c r="B69" s="42"/>
      <c r="C69" s="43"/>
      <c r="D69" s="44" t="s">
        <v>71</v>
      </c>
      <c r="E69" s="44"/>
      <c r="F69" s="44" t="s">
        <v>72</v>
      </c>
      <c r="G69" s="44"/>
    </row>
    <row r="70" spans="1:7" ht="15" customHeight="1">
      <c r="A70" s="42" t="s">
        <v>73</v>
      </c>
      <c r="B70" s="42"/>
      <c r="C70" s="43"/>
      <c r="D70" s="44" t="s">
        <v>71</v>
      </c>
      <c r="E70" s="44"/>
      <c r="F70" s="44" t="s">
        <v>74</v>
      </c>
      <c r="G70" s="44"/>
    </row>
    <row r="71" spans="1:7" ht="15.75">
      <c r="A71" s="45" t="s">
        <v>75</v>
      </c>
      <c r="B71" s="45"/>
      <c r="C71" s="46"/>
      <c r="D71" s="41"/>
      <c r="E71" s="41"/>
      <c r="F71" s="41"/>
      <c r="G71" s="41"/>
    </row>
    <row r="72" spans="1:7" ht="15" customHeight="1">
      <c r="A72" s="45" t="s">
        <v>76</v>
      </c>
      <c r="B72" s="45"/>
      <c r="C72" s="46"/>
      <c r="D72" s="47" t="s">
        <v>77</v>
      </c>
      <c r="E72" s="48"/>
      <c r="F72" s="47" t="s">
        <v>78</v>
      </c>
      <c r="G72" s="48"/>
    </row>
    <row r="73" spans="1:7" ht="15" customHeight="1">
      <c r="A73" s="45" t="s">
        <v>79</v>
      </c>
      <c r="B73" s="45"/>
      <c r="C73" s="46"/>
      <c r="D73" s="49"/>
      <c r="E73" s="50"/>
      <c r="F73" s="49"/>
      <c r="G73" s="50"/>
    </row>
    <row r="74" spans="1:7" ht="15" customHeight="1">
      <c r="A74" s="45" t="s">
        <v>80</v>
      </c>
      <c r="B74" s="45"/>
      <c r="C74" s="46"/>
      <c r="D74" s="51"/>
      <c r="E74" s="52"/>
      <c r="F74" s="51"/>
      <c r="G74" s="52"/>
    </row>
    <row r="75" spans="1:7" ht="15.75">
      <c r="A75" s="45" t="s">
        <v>81</v>
      </c>
      <c r="B75" s="45"/>
      <c r="C75" s="46"/>
      <c r="D75" s="41"/>
      <c r="E75" s="41"/>
      <c r="F75" s="41"/>
      <c r="G75" s="41"/>
    </row>
    <row r="76" spans="1:7" ht="15" customHeight="1">
      <c r="A76" s="42" t="s">
        <v>82</v>
      </c>
      <c r="B76" s="42"/>
      <c r="C76" s="43"/>
      <c r="D76" s="44" t="s">
        <v>83</v>
      </c>
      <c r="E76" s="44"/>
      <c r="F76" s="44" t="s">
        <v>84</v>
      </c>
      <c r="G76" s="44"/>
    </row>
    <row r="77" spans="1:7" ht="15" customHeight="1">
      <c r="A77" s="42" t="s">
        <v>85</v>
      </c>
      <c r="B77" s="42"/>
      <c r="C77" s="42"/>
      <c r="D77" s="44" t="s">
        <v>86</v>
      </c>
      <c r="E77" s="44"/>
      <c r="F77" s="44" t="s">
        <v>87</v>
      </c>
      <c r="G77" s="44"/>
    </row>
    <row r="78" spans="1:7" ht="15.75">
      <c r="A78" s="53" t="s">
        <v>88</v>
      </c>
      <c r="B78" s="54"/>
      <c r="C78" s="54"/>
      <c r="D78" s="55"/>
      <c r="E78" s="56"/>
      <c r="F78" s="55"/>
      <c r="G78" s="56"/>
    </row>
    <row r="79" spans="1:7" ht="27.75" customHeight="1">
      <c r="A79" s="57" t="s">
        <v>89</v>
      </c>
      <c r="B79" s="58"/>
      <c r="C79" s="58"/>
      <c r="D79" s="59" t="s">
        <v>90</v>
      </c>
      <c r="E79" s="60"/>
      <c r="F79" s="61" t="s">
        <v>91</v>
      </c>
      <c r="G79" s="62"/>
    </row>
    <row r="80" spans="1:7" ht="15" customHeight="1">
      <c r="A80" s="57" t="s">
        <v>92</v>
      </c>
      <c r="B80" s="58"/>
      <c r="C80" s="58"/>
      <c r="D80" s="59" t="s">
        <v>93</v>
      </c>
      <c r="E80" s="60"/>
      <c r="F80" s="63" t="s">
        <v>94</v>
      </c>
      <c r="G80" s="64"/>
    </row>
    <row r="81" spans="1:7" ht="15.75">
      <c r="A81" s="65" t="s">
        <v>81</v>
      </c>
      <c r="B81" s="66"/>
      <c r="C81" s="66"/>
      <c r="D81" s="67"/>
      <c r="E81" s="68"/>
      <c r="F81" s="67"/>
      <c r="G81" s="68"/>
    </row>
    <row r="82" spans="1:7" ht="15.75">
      <c r="A82" s="53" t="s">
        <v>95</v>
      </c>
      <c r="B82" s="54"/>
      <c r="C82" s="54"/>
      <c r="D82" s="55"/>
      <c r="E82" s="56"/>
      <c r="F82" s="55"/>
      <c r="G82" s="56"/>
    </row>
    <row r="83" spans="1:7" ht="32.25" customHeight="1">
      <c r="A83" s="57" t="s">
        <v>96</v>
      </c>
      <c r="B83" s="58"/>
      <c r="C83" s="58"/>
      <c r="D83" s="59" t="s">
        <v>97</v>
      </c>
      <c r="E83" s="60"/>
      <c r="F83" s="41" t="s">
        <v>98</v>
      </c>
      <c r="G83" s="41"/>
    </row>
    <row r="84" spans="1:7" ht="15" customHeight="1">
      <c r="A84" s="57" t="s">
        <v>99</v>
      </c>
      <c r="B84" s="58"/>
      <c r="C84" s="58"/>
      <c r="D84" s="59"/>
      <c r="E84" s="60"/>
      <c r="F84" s="41" t="s">
        <v>100</v>
      </c>
      <c r="G84" s="41"/>
    </row>
    <row r="85" spans="1:7" ht="17.25" customHeight="1">
      <c r="A85" s="57" t="s">
        <v>81</v>
      </c>
      <c r="B85" s="58"/>
      <c r="C85" s="58"/>
      <c r="D85" s="59"/>
      <c r="E85" s="60"/>
      <c r="F85" s="59"/>
      <c r="G85" s="60"/>
    </row>
    <row r="86" spans="1:7" ht="29.25" customHeight="1">
      <c r="A86" s="53" t="s">
        <v>101</v>
      </c>
      <c r="B86" s="69"/>
      <c r="C86" s="69"/>
      <c r="D86" s="55"/>
      <c r="E86" s="70"/>
      <c r="F86" s="55"/>
      <c r="G86" s="70"/>
    </row>
    <row r="87" spans="1:7" ht="15.75">
      <c r="A87" s="57" t="s">
        <v>102</v>
      </c>
      <c r="B87" s="58"/>
      <c r="C87" s="58"/>
      <c r="D87" s="59" t="s">
        <v>25</v>
      </c>
      <c r="E87" s="60"/>
      <c r="F87" s="59"/>
      <c r="G87" s="60"/>
    </row>
    <row r="88" spans="1:7" ht="15" customHeight="1">
      <c r="A88" s="57" t="s">
        <v>103</v>
      </c>
      <c r="B88" s="58"/>
      <c r="C88" s="58"/>
      <c r="D88" s="59" t="s">
        <v>104</v>
      </c>
      <c r="E88" s="60"/>
      <c r="F88" s="59">
        <v>2</v>
      </c>
      <c r="G88" s="60"/>
    </row>
    <row r="89" spans="1:7" ht="15" customHeight="1">
      <c r="A89" s="57" t="s">
        <v>105</v>
      </c>
      <c r="B89" s="58"/>
      <c r="C89" s="58"/>
      <c r="D89" s="59" t="s">
        <v>25</v>
      </c>
      <c r="E89" s="60"/>
      <c r="F89" s="59"/>
      <c r="G89" s="60"/>
    </row>
    <row r="90" spans="1:7" ht="15" customHeight="1">
      <c r="A90" s="57" t="s">
        <v>106</v>
      </c>
      <c r="B90" s="58"/>
      <c r="C90" s="58"/>
      <c r="D90" s="59" t="s">
        <v>104</v>
      </c>
      <c r="E90" s="60"/>
      <c r="F90" s="59"/>
      <c r="G90" s="60"/>
    </row>
    <row r="91" spans="1:7" ht="15.75">
      <c r="A91" s="57" t="s">
        <v>107</v>
      </c>
      <c r="B91" s="58"/>
      <c r="C91" s="58"/>
      <c r="D91" s="59" t="s">
        <v>25</v>
      </c>
      <c r="E91" s="60"/>
      <c r="F91" s="59"/>
      <c r="G91" s="60"/>
    </row>
    <row r="92" spans="1:7" ht="15.75">
      <c r="A92" s="57" t="s">
        <v>108</v>
      </c>
      <c r="B92" s="58"/>
      <c r="C92" s="58"/>
      <c r="D92" s="59" t="s">
        <v>25</v>
      </c>
      <c r="E92" s="60"/>
      <c r="F92" s="59"/>
      <c r="G92" s="60"/>
    </row>
    <row r="93" spans="1:7" ht="15.75">
      <c r="A93" s="57" t="s">
        <v>109</v>
      </c>
      <c r="B93" s="58"/>
      <c r="C93" s="58"/>
      <c r="D93" s="59" t="s">
        <v>25</v>
      </c>
      <c r="E93" s="60"/>
      <c r="F93" s="59"/>
      <c r="G93" s="60"/>
    </row>
    <row r="94" spans="1:7" ht="15.75">
      <c r="A94" s="57" t="s">
        <v>110</v>
      </c>
      <c r="B94" s="58"/>
      <c r="C94" s="58"/>
      <c r="D94" s="59" t="s">
        <v>25</v>
      </c>
      <c r="E94" s="60"/>
      <c r="F94" s="59"/>
      <c r="G94" s="60"/>
    </row>
    <row r="95" spans="1:7" ht="15.75">
      <c r="A95" s="65" t="s">
        <v>81</v>
      </c>
      <c r="B95" s="66"/>
      <c r="C95" s="66"/>
      <c r="D95" s="67"/>
      <c r="E95" s="68"/>
      <c r="F95" s="67"/>
      <c r="G95" s="68"/>
    </row>
    <row r="96" spans="1:7" ht="45.75" customHeight="1">
      <c r="A96" s="53" t="s">
        <v>111</v>
      </c>
      <c r="B96" s="54"/>
      <c r="C96" s="54"/>
      <c r="D96" s="55"/>
      <c r="E96" s="56"/>
      <c r="F96" s="55"/>
      <c r="G96" s="56"/>
    </row>
    <row r="97" spans="1:7" ht="15" customHeight="1">
      <c r="A97" s="57" t="s">
        <v>112</v>
      </c>
      <c r="B97" s="58"/>
      <c r="C97" s="58"/>
      <c r="D97" s="55" t="s">
        <v>104</v>
      </c>
      <c r="E97" s="56"/>
      <c r="F97" s="59"/>
      <c r="G97" s="60"/>
    </row>
    <row r="98" spans="1:7" ht="15" customHeight="1">
      <c r="A98" s="57" t="s">
        <v>113</v>
      </c>
      <c r="B98" s="58"/>
      <c r="C98" s="58"/>
      <c r="D98" s="59" t="s">
        <v>25</v>
      </c>
      <c r="E98" s="60"/>
      <c r="F98" s="59"/>
      <c r="G98" s="60"/>
    </row>
    <row r="99" spans="1:7" ht="15.75" customHeight="1">
      <c r="A99" s="57" t="s">
        <v>114</v>
      </c>
      <c r="B99" s="58"/>
      <c r="C99" s="58"/>
      <c r="D99" s="59" t="s">
        <v>25</v>
      </c>
      <c r="E99" s="60"/>
      <c r="F99" s="59"/>
      <c r="G99" s="60"/>
    </row>
    <row r="100" spans="1:7" ht="15.75">
      <c r="A100" s="57" t="s">
        <v>115</v>
      </c>
      <c r="B100" s="58"/>
      <c r="C100" s="58"/>
      <c r="D100" s="59" t="s">
        <v>25</v>
      </c>
      <c r="E100" s="60"/>
      <c r="F100" s="59"/>
      <c r="G100" s="60"/>
    </row>
    <row r="101" spans="1:7" ht="15.75">
      <c r="A101" s="57" t="s">
        <v>116</v>
      </c>
      <c r="B101" s="58"/>
      <c r="C101" s="58"/>
      <c r="D101" s="55" t="s">
        <v>25</v>
      </c>
      <c r="E101" s="56"/>
      <c r="F101" s="59"/>
      <c r="G101" s="60"/>
    </row>
    <row r="102" spans="1:7" ht="15" customHeight="1">
      <c r="A102" s="57" t="s">
        <v>117</v>
      </c>
      <c r="B102" s="58"/>
      <c r="C102" s="58"/>
      <c r="D102" s="59" t="s">
        <v>25</v>
      </c>
      <c r="E102" s="60"/>
      <c r="F102" s="59"/>
      <c r="G102" s="60"/>
    </row>
    <row r="103" spans="1:7" ht="15" customHeight="1">
      <c r="A103" s="57" t="s">
        <v>118</v>
      </c>
      <c r="B103" s="58"/>
      <c r="C103" s="58"/>
      <c r="D103" s="59" t="s">
        <v>104</v>
      </c>
      <c r="E103" s="60"/>
      <c r="F103" s="59" t="s">
        <v>119</v>
      </c>
      <c r="G103" s="60"/>
    </row>
    <row r="104" spans="1:7" ht="15.75">
      <c r="A104" s="57" t="s">
        <v>120</v>
      </c>
      <c r="B104" s="58"/>
      <c r="C104" s="58"/>
      <c r="D104" s="59" t="s">
        <v>25</v>
      </c>
      <c r="E104" s="60"/>
      <c r="F104" s="59"/>
      <c r="G104" s="60"/>
    </row>
    <row r="105" spans="1:7" ht="15.75">
      <c r="A105" s="57" t="s">
        <v>121</v>
      </c>
      <c r="B105" s="58"/>
      <c r="C105" s="58"/>
      <c r="D105" s="59" t="s">
        <v>25</v>
      </c>
      <c r="E105" s="60"/>
      <c r="F105" s="59"/>
      <c r="G105" s="60"/>
    </row>
    <row r="106" spans="1:7" ht="15.75">
      <c r="A106" s="65" t="s">
        <v>81</v>
      </c>
      <c r="B106" s="66"/>
      <c r="C106" s="66"/>
      <c r="D106" s="67"/>
      <c r="E106" s="68"/>
      <c r="F106" s="67"/>
      <c r="G106" s="68"/>
    </row>
    <row r="107" spans="1:7" ht="15.75" customHeight="1">
      <c r="A107" s="42" t="s">
        <v>122</v>
      </c>
      <c r="B107" s="42"/>
      <c r="C107" s="43"/>
      <c r="D107" s="44" t="s">
        <v>104</v>
      </c>
      <c r="E107" s="44"/>
      <c r="F107" s="44" t="s">
        <v>123</v>
      </c>
      <c r="G107" s="44"/>
    </row>
    <row r="110" ht="47.25">
      <c r="A110" s="71" t="s">
        <v>124</v>
      </c>
    </row>
    <row r="111" ht="15.75">
      <c r="A111" s="1" t="s">
        <v>125</v>
      </c>
    </row>
    <row r="112" spans="1:7" ht="15.75">
      <c r="A112" s="1" t="s">
        <v>126</v>
      </c>
      <c r="F112" s="4" t="s">
        <v>127</v>
      </c>
      <c r="G112" s="4"/>
    </row>
    <row r="115" ht="15.75">
      <c r="A115" s="72" t="s">
        <v>9</v>
      </c>
    </row>
    <row r="117" ht="15.75">
      <c r="A117" s="1" t="s">
        <v>128</v>
      </c>
    </row>
  </sheetData>
  <mergeCells count="126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61">
      <selection activeCell="DL9" sqref="DK9:DL9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7109375" style="2" customWidth="1"/>
    <col min="113" max="113" width="0.99218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73" t="s">
        <v>1</v>
      </c>
    </row>
    <row r="3" spans="1:108" s="75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52:108" ht="15" customHeight="1"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1:108" s="75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ht="15.75">
      <c r="AZ6" s="2" t="s">
        <v>5</v>
      </c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75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/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75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75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8:101" ht="23.25" customHeight="1">
      <c r="BF13" s="2" t="s">
        <v>130</v>
      </c>
      <c r="BH13" s="79"/>
      <c r="BI13" s="79"/>
      <c r="BJ13" s="79"/>
      <c r="BK13" s="79"/>
      <c r="BL13" s="79"/>
      <c r="BM13" s="2" t="s">
        <v>130</v>
      </c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</row>
    <row r="14" spans="60:100" ht="23.25" customHeight="1">
      <c r="BH14" s="87"/>
      <c r="BI14" s="87"/>
      <c r="BJ14" s="87"/>
      <c r="BK14" s="87"/>
      <c r="BL14" s="87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9"/>
      <c r="CO14" s="89"/>
      <c r="CP14" s="89"/>
      <c r="CQ14" s="89"/>
      <c r="CR14" s="89"/>
      <c r="CS14" s="89"/>
      <c r="CT14" s="78"/>
      <c r="CU14" s="78"/>
      <c r="CV14" s="78"/>
    </row>
    <row r="15" spans="1:108" s="91" customFormat="1" ht="16.5">
      <c r="A15" s="90" t="s">
        <v>132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15" s="91" customFormat="1" ht="19.5" customHeight="1">
      <c r="A16" s="90" t="s">
        <v>133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H16" s="92">
        <v>1</v>
      </c>
      <c r="DI16" s="92">
        <v>0.62</v>
      </c>
      <c r="DJ16" s="92"/>
      <c r="DK16" s="92"/>
    </row>
    <row r="17" spans="1:108" s="91" customFormat="1" ht="16.5">
      <c r="A17" s="90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s="91" customFormat="1" ht="16.5">
      <c r="A18" s="90" t="s">
        <v>135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32:77" ht="15.75">
      <c r="AF19" s="93" t="str">
        <f>'[1]хар-ка по 75-му'!D19</f>
        <v>ул. Грязнова 19 Б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</row>
    <row r="20" spans="1:108" ht="64.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 t="s">
        <v>136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 t="s">
        <v>137</v>
      </c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 t="s">
        <v>138</v>
      </c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</row>
    <row r="21" spans="1:108" ht="17.25" customHeight="1">
      <c r="A21" s="39" t="s">
        <v>139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</row>
    <row r="22" spans="1:108" ht="30" customHeight="1">
      <c r="A22" s="94"/>
      <c r="B22" s="95" t="s">
        <v>140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6"/>
      <c r="AS22" s="94"/>
      <c r="AT22" s="97">
        <v>0</v>
      </c>
      <c r="AU22" s="97"/>
      <c r="AV22" s="97"/>
      <c r="AW22" s="97"/>
      <c r="AX22" s="97"/>
      <c r="AY22" s="97"/>
      <c r="AZ22" s="98"/>
      <c r="BA22" s="99" t="s">
        <v>141</v>
      </c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100"/>
      <c r="BT22" s="101">
        <f>(('[1]оплата труда'!M20+'[1]материалы'!G19+'[1]Охрана труда'!F21)*DH16)</f>
        <v>0</v>
      </c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3"/>
      <c r="CL22" s="101">
        <f>BT22/('[1]хар-ка по 75-му'!E45+'[1]хар-ка по 75-му'!F48)/12</f>
        <v>0</v>
      </c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7.2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6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  <c r="BT23" s="110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111"/>
      <c r="CL23" s="110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111"/>
    </row>
    <row r="24" spans="1:108" ht="15.75" customHeight="1">
      <c r="A24" s="94"/>
      <c r="B24" s="95" t="s">
        <v>142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>
        <v>0</v>
      </c>
      <c r="AU24" s="97"/>
      <c r="AV24" s="97"/>
      <c r="AW24" s="97"/>
      <c r="AX24" s="97"/>
      <c r="AY24" s="97"/>
      <c r="AZ24" s="98"/>
      <c r="BA24" s="99" t="s">
        <v>143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24">
        <f>0.06*AT24*365*'[1]хар-ка по 75-му'!D29*'[1]хар-ка по 75-му'!C50*(DI16)</f>
        <v>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6"/>
      <c r="CL24" s="124">
        <f>BT24/('[1]хар-ка по 75-му'!E45+'[1]хар-ка по 75-му'!F48)/12</f>
        <v>0</v>
      </c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</row>
    <row r="25" spans="1:108" ht="17.2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27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27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ht="15.75" customHeight="1">
      <c r="A26" s="94"/>
      <c r="B26" s="95" t="s">
        <v>144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7">
        <v>0</v>
      </c>
      <c r="AU26" s="97"/>
      <c r="AV26" s="97"/>
      <c r="AW26" s="97"/>
      <c r="AX26" s="97"/>
      <c r="AY26" s="9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0"/>
      <c r="BT26" s="124">
        <v>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6"/>
      <c r="CL26" s="124">
        <v>0</v>
      </c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</row>
    <row r="27" spans="1:108" ht="17.2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6"/>
      <c r="AS27" s="107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9"/>
      <c r="BT27" s="127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27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  <row r="28" spans="1:108" ht="15.75" customHeight="1">
      <c r="A28" s="94"/>
      <c r="B28" s="95" t="s">
        <v>145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6"/>
      <c r="AS28" s="94"/>
      <c r="AT28" s="97">
        <v>0</v>
      </c>
      <c r="AU28" s="97"/>
      <c r="AV28" s="97"/>
      <c r="AW28" s="97"/>
      <c r="AX28" s="97"/>
      <c r="AY28" s="97"/>
      <c r="AZ28" s="98"/>
      <c r="BA28" s="112" t="s">
        <v>146</v>
      </c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24">
        <v>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/>
      <c r="CL28" s="124">
        <f>BT28/('[1]хар-ка по 75-му'!E45+'[1]хар-ка по 75-му'!F48)/12</f>
        <v>0</v>
      </c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</row>
    <row r="29" spans="1:108" ht="17.2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6"/>
      <c r="AS29" s="107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9"/>
      <c r="BT29" s="127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9"/>
    </row>
    <row r="30" spans="1:108" ht="32.25" customHeight="1">
      <c r="A30" s="39" t="s">
        <v>147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</row>
    <row r="31" spans="1:123" ht="15.75" customHeight="1">
      <c r="A31" s="94"/>
      <c r="B31" s="95" t="s">
        <v>148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6"/>
      <c r="AS31" s="94"/>
      <c r="AT31" s="97">
        <v>3</v>
      </c>
      <c r="AU31" s="97"/>
      <c r="AV31" s="97"/>
      <c r="AW31" s="97"/>
      <c r="AX31" s="97"/>
      <c r="AY31" s="97"/>
      <c r="AZ31" s="98"/>
      <c r="BA31" s="99" t="s">
        <v>141</v>
      </c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100"/>
      <c r="BT31" s="124">
        <f>(('[1]оплата труда'!M43+'[1]материалы'!G49+'[1]Охрана труда'!F46)*DH16)</f>
        <v>973.8910768276655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6"/>
      <c r="CL31" s="124">
        <f>BT31/('[1]хар-ка по 75-му'!$E$45+'[1]хар-ка по 75-му'!F48)/12</f>
        <v>0.9696247280243583</v>
      </c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K31" s="114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6"/>
      <c r="AS32" s="107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9"/>
      <c r="BT32" s="127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27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9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94"/>
      <c r="B33" s="95" t="s">
        <v>149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7">
        <v>0</v>
      </c>
      <c r="AU33" s="97"/>
      <c r="AV33" s="97"/>
      <c r="AW33" s="97"/>
      <c r="AX33" s="97"/>
      <c r="AY33" s="97"/>
      <c r="AZ33" s="98"/>
      <c r="BA33" s="99" t="s">
        <v>141</v>
      </c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100"/>
      <c r="BT33" s="124">
        <v>0</v>
      </c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6"/>
      <c r="CL33" s="124">
        <f>BT33/('[1]хар-ка по 75-му'!$E$45+'[1]хар-ка по 75-му'!F48)/12</f>
        <v>0</v>
      </c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</row>
    <row r="34" spans="1:108" ht="17.2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6"/>
      <c r="AS34" s="107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9"/>
      <c r="BT34" s="127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27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9"/>
    </row>
    <row r="35" spans="1:108" ht="15.75" customHeight="1">
      <c r="A35" s="94"/>
      <c r="B35" s="95" t="s">
        <v>150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94"/>
      <c r="AT35" s="97">
        <v>3</v>
      </c>
      <c r="AU35" s="97"/>
      <c r="AV35" s="97"/>
      <c r="AW35" s="97"/>
      <c r="AX35" s="97"/>
      <c r="AY35" s="97"/>
      <c r="AZ35" s="98"/>
      <c r="BA35" s="99" t="s">
        <v>141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100"/>
      <c r="BT35" s="124">
        <f>(('[1]оплата труда'!M68+'[1]материалы'!G60+'[1]Охрана труда'!F48)*DH16)</f>
        <v>774.2643124292276</v>
      </c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6"/>
      <c r="CL35" s="124">
        <f>BT35/('[1]хар-ка по 75-му'!$E$45+'[1]хар-ка по 75-му'!F48)/12</f>
        <v>0.7708724735456268</v>
      </c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</row>
    <row r="36" spans="1:108" ht="35.2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6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9"/>
      <c r="BT36" s="127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27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9"/>
    </row>
    <row r="37" spans="1:108" ht="47.25" customHeight="1">
      <c r="A37" s="94"/>
      <c r="B37" s="95" t="s">
        <v>151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6"/>
      <c r="AS37" s="94"/>
      <c r="AT37" s="95" t="s">
        <v>152</v>
      </c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6"/>
      <c r="BT37" s="124">
        <f>(('[1]оплата труда'!M81+'[1]материалы'!G70+'[1]Охрана труда'!F49)*DH16)*1</f>
        <v>2028.9811633495156</v>
      </c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24">
        <f>BT37/('[1]хар-ка по 75-му'!E45+'[1]хар-ка по 75-му'!F48)/12</f>
        <v>2.020092755226519</v>
      </c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6"/>
    </row>
    <row r="38" spans="1:108" ht="15.75" customHeigh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34" t="s">
        <v>153</v>
      </c>
      <c r="AU38" s="34"/>
      <c r="AV38" s="34"/>
      <c r="AW38" s="34"/>
      <c r="AX38" s="34"/>
      <c r="AY38" s="34"/>
      <c r="AZ38" s="88"/>
      <c r="BA38" s="36"/>
      <c r="BB38" s="36"/>
      <c r="BC38" s="36"/>
      <c r="BD38" s="36"/>
      <c r="BE38" s="84">
        <v>2</v>
      </c>
      <c r="BF38" s="84"/>
      <c r="BG38" s="84"/>
      <c r="BH38" s="84"/>
      <c r="BI38" s="84"/>
      <c r="BJ38" s="84"/>
      <c r="BK38" s="36"/>
      <c r="BL38" s="36" t="s">
        <v>154</v>
      </c>
      <c r="BN38" s="36"/>
      <c r="BO38" s="36"/>
      <c r="BP38" s="36"/>
      <c r="BQ38" s="36"/>
      <c r="BR38" s="36"/>
      <c r="BS38" s="118"/>
      <c r="BT38" s="168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168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70"/>
    </row>
    <row r="39" spans="1:108" ht="32.25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19"/>
      <c r="AT39" s="105" t="s">
        <v>155</v>
      </c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6"/>
      <c r="BT39" s="127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9"/>
      <c r="CL39" s="127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9"/>
    </row>
    <row r="40" spans="1:108" ht="14.25" customHeight="1">
      <c r="A40" s="120"/>
      <c r="B40" s="95" t="s">
        <v>156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121" t="s">
        <v>157</v>
      </c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3"/>
      <c r="BT40" s="124">
        <f>'[1]ЖБО'!F88</f>
        <v>10214.465487866742</v>
      </c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6"/>
      <c r="CL40" s="124">
        <f>BT40/'[1]хар-ка по 75-му'!E45/12</f>
        <v>10.169718725474654</v>
      </c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6"/>
    </row>
    <row r="41" spans="1:108" ht="3.75" customHeight="1">
      <c r="A41" s="120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6"/>
      <c r="AS41" s="107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9"/>
      <c r="BT41" s="127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9"/>
      <c r="CL41" s="127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9"/>
    </row>
    <row r="42" spans="1:108" ht="15.75" customHeight="1">
      <c r="A42" s="94"/>
      <c r="B42" s="95" t="s">
        <v>158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6"/>
      <c r="AS42" s="121" t="s">
        <v>157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3"/>
      <c r="BT42" s="124">
        <f>CL42*('[1]хар-ка по 75-му'!$E$45+'[1]хар-ка по 75-му'!F48)*12</f>
        <v>1338.3584999999998</v>
      </c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6"/>
      <c r="CL42" s="124">
        <f>'[1]ТБО'!G7</f>
        <v>1.3324955197132613</v>
      </c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6"/>
    </row>
    <row r="43" spans="1:108" ht="31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6"/>
      <c r="AS43" s="107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9"/>
      <c r="BT43" s="127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9"/>
      <c r="CL43" s="127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9"/>
    </row>
    <row r="44" spans="1:108" ht="17.25" customHeight="1">
      <c r="A44" s="39" t="s">
        <v>159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</row>
    <row r="45" spans="1:108" ht="15.75" customHeight="1">
      <c r="A45" s="94"/>
      <c r="B45" s="95" t="s">
        <v>160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94"/>
      <c r="AT45" s="97">
        <v>0</v>
      </c>
      <c r="AU45" s="97"/>
      <c r="AV45" s="97"/>
      <c r="AW45" s="97"/>
      <c r="AX45" s="97"/>
      <c r="AY45" s="97"/>
      <c r="AZ45" s="98"/>
      <c r="BA45" s="112" t="s">
        <v>161</v>
      </c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3"/>
      <c r="BT45" s="124">
        <f>(('[1]оплата труда'!M91+'[1]материалы'!G81+'[1]Охрана труда'!F73)*DH16)</f>
        <v>0</v>
      </c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6"/>
      <c r="CL45" s="124">
        <f>BT45/('[1]хар-ка по 75-му'!E45+'[1]хар-ка по 75-му'!F48)/12</f>
        <v>0</v>
      </c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6"/>
    </row>
    <row r="46" spans="1:108" ht="17.2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6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9"/>
      <c r="BT46" s="127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127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9"/>
    </row>
    <row r="47" spans="1:108" ht="15.75" customHeight="1">
      <c r="A47" s="94"/>
      <c r="B47" s="95" t="s">
        <v>162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6"/>
      <c r="AS47" s="94"/>
      <c r="AT47" s="97">
        <v>0</v>
      </c>
      <c r="AU47" s="97"/>
      <c r="AV47" s="97"/>
      <c r="AW47" s="97"/>
      <c r="AX47" s="97"/>
      <c r="AY47" s="97"/>
      <c r="AZ47" s="98"/>
      <c r="BA47" s="112" t="s">
        <v>161</v>
      </c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3"/>
      <c r="BT47" s="124">
        <f>('[1]оплата труда'!M108+'[1]материалы'!I94+'[1]Охрана труда'!F74)</f>
        <v>0</v>
      </c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6"/>
      <c r="CL47" s="124">
        <f>BT47/('[1]хар-ка по 75-му'!E45+'[1]хар-ка по 75-му'!F48)/12</f>
        <v>0</v>
      </c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6"/>
    </row>
    <row r="48" spans="1:108" ht="63.7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6"/>
      <c r="AS48" s="107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9"/>
      <c r="BT48" s="127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9"/>
      <c r="CL48" s="127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9"/>
    </row>
    <row r="49" spans="1:108" ht="31.5" customHeight="1">
      <c r="A49" s="94"/>
      <c r="B49" s="95" t="s">
        <v>163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4"/>
      <c r="AT49" s="95" t="s">
        <v>164</v>
      </c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6"/>
      <c r="BT49" s="124">
        <f>(('[1]оплата труда'!M116+'[1]материалы'!H102+'[1]Охрана труда'!F75)*DH16)</f>
        <v>0</v>
      </c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6"/>
      <c r="CL49" s="124">
        <f>BT49/('[1]хар-ка по 75-му'!E45+'[1]хар-ка по 75-му'!F48)/12</f>
        <v>0</v>
      </c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6"/>
    </row>
    <row r="50" spans="1:108" ht="15.75" customHeight="1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7"/>
      <c r="AS50" s="115"/>
      <c r="AT50" s="34" t="s">
        <v>165</v>
      </c>
      <c r="AU50" s="34"/>
      <c r="AV50" s="34"/>
      <c r="AW50" s="34"/>
      <c r="AX50" s="34"/>
      <c r="AY50" s="34"/>
      <c r="AZ50" s="88"/>
      <c r="BA50" s="36"/>
      <c r="BB50" s="36"/>
      <c r="BC50" s="36"/>
      <c r="BD50" s="36"/>
      <c r="BE50" s="84" t="s">
        <v>166</v>
      </c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118"/>
      <c r="BT50" s="168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70"/>
    </row>
    <row r="51" spans="1:108" ht="49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19"/>
      <c r="AT51" s="105" t="s">
        <v>167</v>
      </c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6"/>
      <c r="BT51" s="127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9"/>
      <c r="CL51" s="127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9"/>
    </row>
    <row r="52" spans="1:108" ht="15" customHeight="1">
      <c r="A52" s="120"/>
      <c r="B52" s="95" t="s">
        <v>168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15"/>
      <c r="AT52" s="130">
        <v>0</v>
      </c>
      <c r="AU52" s="130"/>
      <c r="AV52" s="130"/>
      <c r="AW52" s="130"/>
      <c r="AX52" s="130"/>
      <c r="AY52" s="130"/>
      <c r="AZ52" s="131"/>
      <c r="BA52" s="132" t="s">
        <v>161</v>
      </c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3"/>
      <c r="BT52" s="124">
        <f>('[1]оплата труда'!M126+'[1]оплата труда'!M137+'[1]материалы'!H111+'[1]Охрана труда'!F76)*DH16</f>
        <v>0</v>
      </c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6"/>
      <c r="CL52" s="124">
        <f>BT52/('[1]хар-ка по 75-му'!E45+'[1]хар-ка по 75-му'!F48)/12</f>
        <v>0</v>
      </c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6"/>
    </row>
    <row r="53" spans="1:108" ht="17.25" customHeight="1">
      <c r="A53" s="120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15"/>
      <c r="AT53" s="134"/>
      <c r="AU53" s="134"/>
      <c r="AV53" s="134"/>
      <c r="AW53" s="134"/>
      <c r="AX53" s="134"/>
      <c r="AY53" s="134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3"/>
      <c r="BT53" s="127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9"/>
      <c r="CL53" s="127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9"/>
    </row>
    <row r="54" spans="1:108" ht="15.75" customHeight="1">
      <c r="A54" s="94"/>
      <c r="B54" s="95" t="s">
        <v>169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6"/>
      <c r="AS54" s="94"/>
      <c r="AT54" s="97">
        <v>0</v>
      </c>
      <c r="AU54" s="97"/>
      <c r="AV54" s="97"/>
      <c r="AW54" s="97"/>
      <c r="AX54" s="97"/>
      <c r="AY54" s="97"/>
      <c r="AZ54" s="98"/>
      <c r="BA54" s="112" t="s">
        <v>170</v>
      </c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3"/>
      <c r="BT54" s="124">
        <v>0</v>
      </c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6"/>
      <c r="CL54" s="124">
        <f>BT54/('[1]хар-ка по 75-му'!E45+'[1]хар-ка по 75-му'!F48)/12</f>
        <v>0</v>
      </c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6"/>
    </row>
    <row r="55" spans="1:108" ht="16.5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6"/>
      <c r="AS55" s="107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9"/>
      <c r="BT55" s="127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9"/>
      <c r="CL55" s="127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9"/>
    </row>
    <row r="56" spans="1:108" ht="17.25" customHeight="1">
      <c r="A56" s="39" t="s">
        <v>171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</row>
    <row r="57" spans="1:108" ht="32.25" customHeight="1">
      <c r="A57" s="94"/>
      <c r="B57" s="95" t="s">
        <v>172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6"/>
      <c r="AS57" s="94"/>
      <c r="AT57" s="95" t="s">
        <v>173</v>
      </c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6"/>
      <c r="BT57" s="124">
        <f>(('[1]оплата труда'!M172+'[1]материалы'!H139+'[1]Охрана труда'!F220)*DH16)</f>
        <v>183.7163511341158</v>
      </c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6"/>
      <c r="CL57" s="124">
        <f>BT57/('[1]хар-ка по 75-му'!E45+'[1]хар-ка по 75-му'!F48)/12</f>
        <v>0.182911540356547</v>
      </c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/>
      <c r="CY57" s="125"/>
      <c r="CZ57" s="125"/>
      <c r="DA57" s="125"/>
      <c r="DB57" s="125"/>
      <c r="DC57" s="125"/>
      <c r="DD57" s="126"/>
    </row>
    <row r="58" spans="1:108" ht="15" customHeigh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115"/>
      <c r="AT58" s="34" t="s">
        <v>174</v>
      </c>
      <c r="AU58" s="34"/>
      <c r="AV58" s="34"/>
      <c r="AW58" s="34"/>
      <c r="AX58" s="34"/>
      <c r="AY58" s="34"/>
      <c r="AZ58" s="88"/>
      <c r="BA58" s="36"/>
      <c r="BB58" s="36"/>
      <c r="BC58" s="36"/>
      <c r="BD58" s="36"/>
      <c r="BE58" s="84">
        <v>0</v>
      </c>
      <c r="BF58" s="84"/>
      <c r="BG58" s="84"/>
      <c r="BH58" s="84"/>
      <c r="BI58" s="84"/>
      <c r="BJ58" s="84"/>
      <c r="BK58" s="36"/>
      <c r="BL58" s="36" t="s">
        <v>175</v>
      </c>
      <c r="BN58" s="36"/>
      <c r="BO58" s="36"/>
      <c r="BP58" s="36"/>
      <c r="BQ58" s="36"/>
      <c r="BR58" s="36"/>
      <c r="BS58" s="118"/>
      <c r="BT58" s="168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70"/>
      <c r="CL58" s="168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70"/>
    </row>
    <row r="59" spans="1:108" ht="63" customHeight="1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115"/>
      <c r="AT59" s="116" t="s">
        <v>176</v>
      </c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7"/>
      <c r="BT59" s="168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70"/>
      <c r="CL59" s="168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70"/>
    </row>
    <row r="60" spans="1:108" ht="15.75" customHeigh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7"/>
      <c r="AS60" s="115"/>
      <c r="AT60" s="84">
        <v>0</v>
      </c>
      <c r="AU60" s="84"/>
      <c r="AV60" s="84"/>
      <c r="AW60" s="84"/>
      <c r="AX60" s="84"/>
      <c r="AY60" s="84"/>
      <c r="AZ60" s="88"/>
      <c r="BA60" s="135" t="s">
        <v>177</v>
      </c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6"/>
      <c r="BT60" s="168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70"/>
      <c r="CL60" s="168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70"/>
    </row>
    <row r="61" spans="1:108" ht="79.5" customHeight="1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7"/>
      <c r="AS61" s="115"/>
      <c r="AT61" s="116" t="s">
        <v>178</v>
      </c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7"/>
      <c r="BT61" s="168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70"/>
      <c r="CL61" s="168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70"/>
    </row>
    <row r="62" spans="1:108" ht="15.75" customHeight="1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7"/>
      <c r="AS62" s="115"/>
      <c r="AT62" s="84">
        <v>2</v>
      </c>
      <c r="AU62" s="84"/>
      <c r="AV62" s="84"/>
      <c r="AW62" s="84"/>
      <c r="AX62" s="84"/>
      <c r="AY62" s="84"/>
      <c r="AZ62" s="88"/>
      <c r="BA62" s="135" t="s">
        <v>161</v>
      </c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6"/>
      <c r="BT62" s="168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70"/>
      <c r="CL62" s="168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70"/>
    </row>
    <row r="63" spans="1:108" ht="3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6"/>
      <c r="AS63" s="119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7"/>
      <c r="BT63" s="127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9"/>
      <c r="CL63" s="127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9"/>
    </row>
    <row r="64" spans="1:108" ht="21.75" customHeight="1">
      <c r="A64" s="104"/>
      <c r="B64" s="95" t="s">
        <v>179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6"/>
      <c r="AS64" s="94"/>
      <c r="AT64" s="138" t="s">
        <v>157</v>
      </c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9"/>
      <c r="BT64" s="124">
        <f>'[1]оплата труда'!M182+'[1]Охрана труда'!F221+'[1]материалы'!H149</f>
        <v>0</v>
      </c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6"/>
      <c r="CL64" s="124">
        <f>BT64/('[1]хар-ка по 75-му'!E45+'[1]хар-ка по 75-му'!F48)/12</f>
        <v>0</v>
      </c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6"/>
    </row>
    <row r="65" spans="1:108" ht="9.7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6"/>
      <c r="AS65" s="107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9"/>
      <c r="BT65" s="127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9"/>
      <c r="CL65" s="127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9"/>
    </row>
    <row r="66" spans="1:108" ht="25.5" customHeight="1">
      <c r="A66" s="120"/>
      <c r="B66" s="95" t="str">
        <f>'[1]оплата труда'!A184</f>
        <v>18. Ремонт фундаментов под стенами существующих зданий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6"/>
      <c r="AS66" s="138" t="s">
        <v>157</v>
      </c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9"/>
      <c r="BS66" s="140"/>
      <c r="BT66" s="124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6"/>
      <c r="CL66" s="124">
        <f>BT66/('[1]хар-ка по 75-му'!E45+'[1]хар-ка по 75-му'!F48)/12*'[1]перечень по 75-му'!DH16</f>
        <v>1.0063387138280984</v>
      </c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6"/>
    </row>
    <row r="67" spans="1:108" ht="9" customHeight="1">
      <c r="A67" s="120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6"/>
      <c r="AS67" s="110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111"/>
      <c r="BT67" s="127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9"/>
      <c r="CL67" s="127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9"/>
    </row>
    <row r="68" spans="1:108" ht="25.5" customHeight="1">
      <c r="A68" s="120"/>
      <c r="B68" s="95" t="str">
        <f>'[1]оплата труда'!A228</f>
        <v>19. Устранение повреждений ступеней, полов в местах общего пользования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6"/>
      <c r="AS68" s="121" t="s">
        <v>157</v>
      </c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3"/>
      <c r="BT68" s="124">
        <f>('[1]оплата труда'!M236+'[1]оплата труда'!M246+'[1]материалы'!H186+'[1]Охрана труда'!F223)</f>
        <v>1955.080055492348</v>
      </c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/>
      <c r="CL68" s="124">
        <f>BT68/('[1]хар-ка по 75-му'!E45+'[1]хар-ка по 75-му'!F48)/12</f>
        <v>1.9465153877860892</v>
      </c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6"/>
    </row>
    <row r="69" spans="1:108" ht="21" customHeight="1">
      <c r="A69" s="120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6"/>
      <c r="AS69" s="107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9"/>
      <c r="BT69" s="127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9"/>
      <c r="CL69" s="127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9"/>
    </row>
    <row r="70" spans="1:108" ht="25.5" customHeight="1">
      <c r="A70" s="120"/>
      <c r="B70" s="95" t="str">
        <f>'[1]оплата труда'!A248</f>
        <v>20. Частичный ремонт кровли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6"/>
      <c r="AS70" s="121" t="s">
        <v>157</v>
      </c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3"/>
      <c r="BT70" s="124">
        <f>'[1]оплата труда'!M258+'[1]Охрана труда'!F224+'[1]материалы'!H199</f>
        <v>467.0245765674919</v>
      </c>
      <c r="BU70" s="125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25"/>
      <c r="CJ70" s="125"/>
      <c r="CK70" s="126"/>
      <c r="CL70" s="124">
        <f>BT70/('[1]хар-ка по 75-му'!E45+'[1]хар-ка по 75-му'!F48)/12</f>
        <v>0.4649786704176542</v>
      </c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6"/>
    </row>
    <row r="71" spans="1:108" ht="4.5" customHeight="1">
      <c r="A71" s="120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6"/>
      <c r="AS71" s="141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6"/>
      <c r="BT71" s="127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9"/>
      <c r="CL71" s="127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9"/>
    </row>
    <row r="72" spans="1:108" ht="25.5" customHeight="1">
      <c r="A72" s="120"/>
      <c r="B72" s="95" t="s">
        <v>180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121" t="s">
        <v>157</v>
      </c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3"/>
      <c r="BT72" s="125">
        <f>'[1]оплата труда'!M270+'[1]Охрана труда'!F225+'[1]материалы'!H208</f>
        <v>0</v>
      </c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6"/>
      <c r="CL72" s="124">
        <f>BT72/('[1]хар-ка по 75-му'!E45+'[1]хар-ка по 75-му'!F48)/12</f>
        <v>0</v>
      </c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6"/>
    </row>
    <row r="73" spans="1:108" ht="9" customHeight="1">
      <c r="A73" s="120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42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4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9"/>
      <c r="CL73" s="127"/>
      <c r="CM73" s="128"/>
      <c r="CN73" s="128"/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  <c r="DD73" s="129"/>
    </row>
    <row r="74" spans="2:108" ht="25.5" customHeight="1">
      <c r="B74" s="95" t="str">
        <f>'[1]оплата труда'!A272</f>
        <v>22. Устранение засоров внутренних канализационных трубопроводов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21" t="s">
        <v>157</v>
      </c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3"/>
      <c r="BT74" s="125">
        <f>'[1]оплата труда'!M278+'[1]Охрана труда'!F226+'[1]материалы'!H214</f>
        <v>0</v>
      </c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6"/>
      <c r="CL74" s="124">
        <f>BT74/('[1]хар-ка по 75-му'!$E$45+'[1]хар-ка по 75-му'!$F$48)/12</f>
        <v>0</v>
      </c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6"/>
    </row>
    <row r="75" spans="1:112" ht="25.5" customHeight="1">
      <c r="A75" s="14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42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4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9"/>
      <c r="CL75" s="127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9"/>
      <c r="DH75" s="146"/>
    </row>
    <row r="76" spans="1:108" ht="16.5" customHeight="1">
      <c r="A76" s="147"/>
      <c r="B76" s="45" t="str">
        <f>'[1]оплата труда'!A280</f>
        <v>23. Притирка  запорной  арматуры без снятия с места в системе отопления         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121" t="s">
        <v>157</v>
      </c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3"/>
      <c r="BT76" s="125">
        <f>'[1]оплата труда'!M287+'[1]Охрана труда'!F227+'[1]материалы'!H220</f>
        <v>0</v>
      </c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/>
      <c r="CG76" s="125"/>
      <c r="CH76" s="125"/>
      <c r="CI76" s="125"/>
      <c r="CJ76" s="125"/>
      <c r="CK76" s="126"/>
      <c r="CL76" s="124">
        <f>BT76/('[1]хар-ка по 75-му'!$E$45+'[1]хар-ка по 75-му'!$F$48)/12</f>
        <v>0</v>
      </c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6"/>
    </row>
    <row r="77" spans="1:108" ht="30" customHeight="1">
      <c r="A77" s="147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110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111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9"/>
      <c r="CL77" s="127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9"/>
    </row>
    <row r="78" spans="1:108" ht="16.5" customHeight="1">
      <c r="A78" s="147"/>
      <c r="B78" s="45" t="str">
        <f>'[1]оплата труда'!A289</f>
        <v>24. Укрепление крючков для  труб и приборов центрального отопления. 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148" t="s">
        <v>157</v>
      </c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50"/>
      <c r="BT78" s="124">
        <f>'[1]оплата труда'!M295+'[1]Охрана труда'!F228+'[1]материалы'!H227</f>
        <v>0</v>
      </c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6"/>
      <c r="CL78" s="124">
        <f>BT78/('[1]хар-ка по 75-му'!$E$45+'[1]хар-ка по 75-му'!$F$48)/12</f>
        <v>0</v>
      </c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6"/>
    </row>
    <row r="79" spans="1:108" ht="16.5" customHeight="1">
      <c r="A79" s="147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151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3"/>
      <c r="BT79" s="127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9"/>
      <c r="CL79" s="127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9"/>
    </row>
    <row r="80" spans="1:108" ht="16.5" customHeight="1">
      <c r="A80" s="147"/>
      <c r="B80" s="45" t="str">
        <f>'[1]оплата труда'!A297</f>
        <v>25. Ликвидация воздушных пробок в системе отопления в стояке.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148" t="s">
        <v>157</v>
      </c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50"/>
      <c r="BT80" s="124">
        <f>'[1]оплата труда'!M302+'[1]Охрана труда'!F229+'[1]материалы'!C230</f>
        <v>0</v>
      </c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6"/>
      <c r="CL80" s="124">
        <f>BT80/('[1]хар-ка по 75-му'!$E$45+'[1]хар-ка по 75-му'!$F$48)/12</f>
        <v>0</v>
      </c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6"/>
    </row>
    <row r="81" spans="1:108" ht="16.5" customHeight="1">
      <c r="A81" s="147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151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3"/>
      <c r="BT81" s="127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9"/>
      <c r="CL81" s="127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9"/>
    </row>
    <row r="82" spans="1:108" ht="16.5" customHeight="1">
      <c r="A82" s="147"/>
      <c r="B82" s="45" t="str">
        <f>'[1]оплата труда'!A305</f>
        <v>26. Восстановление    разрушенной тепловой изоляции   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148" t="s">
        <v>157</v>
      </c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50"/>
      <c r="BT82" s="124">
        <f>'[1]оплата труда'!M312+'[1]Охрана труда'!F230+'[1]материалы'!H237</f>
        <v>0</v>
      </c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6"/>
      <c r="CL82" s="124">
        <f>BT82/('[1]хар-ка по 75-му'!$E$45+'[1]хар-ка по 75-му'!$F$48)/12</f>
        <v>0</v>
      </c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6"/>
    </row>
    <row r="83" spans="1:108" ht="16.5" customHeight="1">
      <c r="A83" s="147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151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3"/>
      <c r="BT83" s="127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9"/>
      <c r="CL83" s="127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9"/>
    </row>
    <row r="84" spans="1:108" ht="16.5" customHeight="1">
      <c r="A84" s="147"/>
      <c r="B84" s="45" t="str">
        <f>'[1]оплата труда'!A314</f>
        <v>27. Осмотр системы  центрального отопления  (квартирные устройства)  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148" t="s">
        <v>157</v>
      </c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50"/>
      <c r="BT84" s="124">
        <f>'[1]оплата труда'!M319+'[1]Охрана труда'!F231+'[1]материалы'!C240</f>
        <v>0</v>
      </c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6"/>
      <c r="CL84" s="124">
        <f>BT84/('[1]хар-ка по 75-му'!$E$45+'[1]хар-ка по 75-му'!$F$48)/12</f>
        <v>0</v>
      </c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6"/>
    </row>
    <row r="85" spans="1:108" ht="31.5" customHeight="1">
      <c r="A85" s="120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151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127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9"/>
      <c r="CL85" s="127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9"/>
    </row>
    <row r="86" spans="1:108" ht="31.5" customHeight="1">
      <c r="A86" s="120"/>
      <c r="B86" s="95" t="str">
        <f>'[1]оплата труда'!A321</f>
        <v>28.Проверка устройств отопления в чердачных и подвальных помещениях.       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6"/>
      <c r="AS86" s="148" t="s">
        <v>157</v>
      </c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50"/>
      <c r="BT86" s="124">
        <f>'[1]оплата труда'!M327+'[1]Охрана труда'!F232+'[1]материалы'!C243</f>
        <v>0</v>
      </c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6"/>
      <c r="CL86" s="124">
        <f>BT86/('[1]хар-ка по 75-му'!$E$45+'[1]хар-ка по 75-му'!$F$48)/12</f>
        <v>0</v>
      </c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6"/>
    </row>
    <row r="87" spans="1:108" ht="31.5" customHeight="1">
      <c r="A87" s="120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6"/>
      <c r="AS87" s="151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3"/>
      <c r="BT87" s="127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9"/>
      <c r="CL87" s="127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9"/>
    </row>
    <row r="88" spans="1:108" ht="31.5" customHeight="1">
      <c r="A88" s="120"/>
      <c r="B88" s="9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6"/>
      <c r="AS88" s="148" t="s">
        <v>157</v>
      </c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50"/>
      <c r="BT88" s="124">
        <f>'[1]оплата труда'!M337+'[1]Охрана труда'!F233+'[1]материалы'!H256</f>
        <v>0</v>
      </c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6"/>
      <c r="CL88" s="124">
        <f>BT88/('[1]хар-ка по 75-му'!$E$45+'[1]хар-ка по 75-му'!$F$48)/12</f>
        <v>0</v>
      </c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6"/>
    </row>
    <row r="89" spans="1:108" ht="31.5" customHeight="1">
      <c r="A89" s="120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6"/>
      <c r="AS89" s="151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3"/>
      <c r="BT89" s="127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9"/>
      <c r="CL89" s="127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9"/>
    </row>
    <row r="90" spans="1:108" ht="31.5" customHeight="1">
      <c r="A90" s="120"/>
      <c r="B90" s="95" t="str">
        <f>'[1]оплата труда'!A340</f>
        <v>30. Замена  неисправных  участков электрической сети здания    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6"/>
      <c r="AS90" s="148" t="s">
        <v>157</v>
      </c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50"/>
      <c r="BT90" s="124">
        <f>'[1]оплата труда'!M347+'[1]Охрана труда'!F234+'[1]материалы'!H265</f>
        <v>135.27589080974738</v>
      </c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6"/>
      <c r="CL90" s="124">
        <f>BT90/('[1]хар-ка по 75-му'!$E$45+'[1]хар-ка по 75-му'!$F$48)/12</f>
        <v>0.13468328435856966</v>
      </c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6"/>
    </row>
    <row r="91" spans="1:108" ht="13.5" customHeight="1">
      <c r="A91" s="120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6"/>
      <c r="AS91" s="151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3"/>
      <c r="BT91" s="127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9"/>
      <c r="CL91" s="127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9"/>
    </row>
    <row r="92" spans="1:108" ht="19.5" customHeight="1">
      <c r="A92" s="120"/>
      <c r="B92" s="95" t="str">
        <f>'[1]оплата труда'!A350</f>
        <v>31. Ремонт щитов.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6"/>
      <c r="AS92" s="148" t="s">
        <v>157</v>
      </c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50"/>
      <c r="BT92" s="124">
        <f>'[1]оплата труда'!M356+'[1]Охрана труда'!F235+'[1]материалы'!H280</f>
        <v>0</v>
      </c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6"/>
      <c r="CL92" s="124">
        <f>BT92/('[1]хар-ка по 75-му'!$E$45+'[1]хар-ка по 75-му'!$F$48)/12</f>
        <v>0</v>
      </c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6"/>
    </row>
    <row r="93" spans="1:108" ht="21" customHeight="1">
      <c r="A93" s="120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6"/>
      <c r="AS93" s="151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127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9"/>
      <c r="CL93" s="127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9"/>
    </row>
    <row r="94" spans="1:108" ht="21" customHeight="1">
      <c r="A94" s="120"/>
      <c r="B94" s="95" t="str">
        <f>'[1]оплата труда'!A358</f>
        <v>32. Ремонт внутренней штукатурки отдельным местами (стены подъезда)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6"/>
      <c r="AS94" s="148" t="s">
        <v>157</v>
      </c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50"/>
      <c r="BT94" s="124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6"/>
      <c r="CL94" s="124">
        <f>BT94/('[1]хар-ка по 75-му'!$E$45+'[1]хар-ка по 75-му'!$F$48)/12</f>
        <v>0</v>
      </c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6"/>
    </row>
    <row r="95" spans="1:108" ht="29.25" customHeight="1">
      <c r="A95" s="120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6"/>
      <c r="AS95" s="151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3"/>
      <c r="BT95" s="127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9"/>
      <c r="CL95" s="127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9"/>
    </row>
    <row r="96" spans="1:108" ht="21" customHeight="1">
      <c r="A96" s="120"/>
      <c r="B96" s="95" t="str">
        <f>'[1]оплата труда'!A391</f>
        <v>33. Смена отдельных досок наружной обшивки деревянных стен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6"/>
      <c r="AS96" s="148" t="s">
        <v>157</v>
      </c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  <c r="BM96" s="149"/>
      <c r="BN96" s="149"/>
      <c r="BO96" s="149"/>
      <c r="BP96" s="149"/>
      <c r="BQ96" s="149"/>
      <c r="BR96" s="149"/>
      <c r="BS96" s="150"/>
      <c r="BT96" s="124">
        <f>'[1]оплата труда'!M398+'[1]Охрана труда'!F238+'[1]материалы'!H313</f>
        <v>324.9131141251543</v>
      </c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6"/>
      <c r="CL96" s="124">
        <f>BT96/('[1]хар-ка по 75-му'!$E$45+'[1]хар-ка по 75-му'!$F$48)/12</f>
        <v>0.32348975918474143</v>
      </c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6"/>
    </row>
    <row r="97" spans="1:108" ht="35.25" customHeight="1">
      <c r="A97" s="120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51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3"/>
      <c r="BT97" s="127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9"/>
      <c r="CL97" s="127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9"/>
    </row>
    <row r="98" spans="1:108" ht="111" customHeight="1">
      <c r="A98" s="120"/>
      <c r="B98" s="105" t="s">
        <v>181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6"/>
      <c r="AS98" s="119"/>
      <c r="AT98" s="154" t="s">
        <v>182</v>
      </c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5"/>
      <c r="BT98" s="127">
        <f>CL98*('[1]хар-ка по 75-му'!E45+'[1]хар-ка по 75-му'!F48)*12</f>
        <v>204.228</v>
      </c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9"/>
      <c r="CL98" s="127">
        <f>'[1]Аварийная служба'!B6/3</f>
        <v>0.20333333333333334</v>
      </c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9"/>
    </row>
    <row r="99" spans="1:108" ht="15.75" customHeight="1">
      <c r="A99" s="94"/>
      <c r="B99" s="95" t="s">
        <v>183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6"/>
      <c r="AS99" s="94"/>
      <c r="AT99" s="97">
        <v>0</v>
      </c>
      <c r="AU99" s="97"/>
      <c r="AV99" s="97"/>
      <c r="AW99" s="97"/>
      <c r="AX99" s="97"/>
      <c r="AY99" s="97"/>
      <c r="AZ99" s="98"/>
      <c r="BA99" s="112" t="s">
        <v>161</v>
      </c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3"/>
      <c r="BT99" s="124">
        <f>CL99*'[1]хар-ка по 75-му'!E45*12*AT99</f>
        <v>0</v>
      </c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6"/>
      <c r="CL99" s="124">
        <f>5/12*AT99</f>
        <v>0</v>
      </c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6"/>
    </row>
    <row r="100" spans="1:108" ht="3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6"/>
      <c r="AS100" s="107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9"/>
      <c r="BT100" s="127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9"/>
      <c r="CL100" s="127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9"/>
    </row>
    <row r="101" spans="1:108" ht="15.75" customHeight="1">
      <c r="A101" s="94"/>
      <c r="B101" s="95" t="s">
        <v>184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6"/>
      <c r="AS101" s="94"/>
      <c r="AT101" s="97">
        <v>0</v>
      </c>
      <c r="AU101" s="97"/>
      <c r="AV101" s="97"/>
      <c r="AW101" s="97"/>
      <c r="AX101" s="97"/>
      <c r="AY101" s="97"/>
      <c r="AZ101" s="98"/>
      <c r="BA101" s="112" t="s">
        <v>161</v>
      </c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3"/>
      <c r="BT101" s="124">
        <f>CL101*'[1]хар-ка по 75-му'!E45*12</f>
        <v>0</v>
      </c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6"/>
      <c r="CL101" s="124">
        <v>0</v>
      </c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6"/>
    </row>
    <row r="102" spans="1:108" ht="3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6"/>
      <c r="AS102" s="107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9"/>
      <c r="BT102" s="127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9"/>
      <c r="CL102" s="127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9"/>
    </row>
    <row r="103" spans="1:115" ht="17.25" customHeight="1">
      <c r="A103" s="104"/>
      <c r="B103" s="46" t="s">
        <v>185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7"/>
      <c r="AS103" s="4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58"/>
      <c r="BT103" s="171">
        <f>BT22+BT24+BT26+BT28+BT31+BT33+BT35+BT37+BT40+BT42+BT45+BT47+BT49+BT52+BT54+BT57+BT64+BT66+BT68+BT70+BT72+BT74+BT76+BT78+BT80+BT82+BT84+BT86+BT88+BT90+BT92+BT94+BT96+BT98+BT99+BT101</f>
        <v>19610.965132770947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f>CL22+CL24+CL26+CL28+CL31+CL33+CL35+CL37+CL40+CL42+CL45+CL47+CL49+CL52+CL54+CL57+CL64+CL66+CL68+CL70+CL72+CL74+CL76+CL78+CL80+CL82+CL84+CL86+CL88+CL90+CL92+CL94+CL96+CL98+CL99+CL101</f>
        <v>19.525054891249454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  <c r="DF103" s="159"/>
      <c r="DG103" s="159"/>
      <c r="DH103" s="159"/>
      <c r="DI103" s="159"/>
      <c r="DJ103" s="159"/>
      <c r="DK103" s="159"/>
    </row>
    <row r="104" spans="1:108" ht="18" customHeight="1">
      <c r="A104" s="39" t="s">
        <v>186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</row>
    <row r="105" spans="1:108" ht="18" customHeight="1">
      <c r="A105" s="160" t="s">
        <v>187</v>
      </c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1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162"/>
      <c r="BT105" s="171">
        <f>BT103*0.12</f>
        <v>2353.3158159325135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f>BT105/('[1]хар-ка по 75-му'!E45+'[1]хар-ка по 75-му'!F48)/12</f>
        <v>2.3430065869499335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8" customHeight="1">
      <c r="A106" s="161" t="s">
        <v>188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162"/>
    </row>
    <row r="107" spans="1:148" ht="15.75">
      <c r="A107" s="160" t="s">
        <v>189</v>
      </c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74">
        <f>BT105+BT103</f>
        <v>21964.28094870346</v>
      </c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>
        <f>CL103+CL105</f>
        <v>21.868061478199387</v>
      </c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4"/>
      <c r="EG107" s="164"/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</row>
    <row r="109" spans="3:87" ht="15.75">
      <c r="C109" s="1"/>
      <c r="D109" s="16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/>
      <c r="CI109" s="16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K111" s="5" t="s">
        <v>127</v>
      </c>
      <c r="CL111" s="5"/>
    </row>
    <row r="112" ht="15.75">
      <c r="C112" s="1"/>
    </row>
    <row r="113" ht="15.75">
      <c r="C113" s="72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106:DD106"/>
    <mergeCell ref="A107:AR107"/>
    <mergeCell ref="AS107:BS107"/>
    <mergeCell ref="BT107:CK107"/>
    <mergeCell ref="CL107:DD107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T20" sqref="DT20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74" t="s">
        <v>2</v>
      </c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</row>
    <row r="4" spans="1:108" s="175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58" t="s">
        <v>3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</row>
    <row r="5" spans="52:108" ht="15.75">
      <c r="AZ5" s="77" t="s">
        <v>4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</row>
    <row r="6" spans="1:108" s="175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</row>
    <row r="8" spans="1:108" s="175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80"/>
      <c r="CJ8" s="80" t="s">
        <v>6</v>
      </c>
      <c r="CK8" s="80" t="s">
        <v>6</v>
      </c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2:108" ht="15.75"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1:108" s="17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82" t="s">
        <v>7</v>
      </c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2:108" ht="15.75">
      <c r="AZ11" s="12" t="s">
        <v>8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</row>
    <row r="12" spans="1:108" s="175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79"/>
      <c r="BI13" s="79"/>
      <c r="BJ13" s="79"/>
      <c r="BK13" s="79"/>
      <c r="BL13" s="79"/>
      <c r="BM13" s="2" t="s">
        <v>130</v>
      </c>
      <c r="BN13" s="2"/>
      <c r="BO13" s="2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5">
        <v>20</v>
      </c>
      <c r="CO13" s="85"/>
      <c r="CP13" s="85"/>
      <c r="CQ13" s="85"/>
      <c r="CR13" s="85"/>
      <c r="CS13" s="85"/>
      <c r="CT13" s="86"/>
      <c r="CU13" s="86"/>
      <c r="CV13" s="86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177" customFormat="1" ht="16.5">
      <c r="A15" s="176" t="s">
        <v>132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08" s="177" customFormat="1" ht="19.5" customHeight="1">
      <c r="A16" s="176" t="s">
        <v>191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</row>
    <row r="17" spans="1:108" s="177" customFormat="1" ht="15.75" customHeight="1">
      <c r="A17" s="176" t="s">
        <v>192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177" customFormat="1" ht="15.75" customHeight="1">
      <c r="A18" s="176" t="s">
        <v>193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s="177" customFormat="1" ht="13.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93" t="str">
        <f>'[1]перечень по 75-му'!AF19</f>
        <v>ул. Грязнова 19 Б</v>
      </c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</row>
    <row r="20" spans="1:108" ht="15.75" customHeight="1">
      <c r="A20" s="38" t="s">
        <v>194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0.5" customHeight="1"/>
    <row r="22" spans="1:108" ht="80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 t="s">
        <v>136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137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 t="s">
        <v>138</v>
      </c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</row>
    <row r="23" spans="1:108" ht="17.25" customHeight="1">
      <c r="A23" s="41" t="s">
        <v>195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</row>
    <row r="24" spans="1:108" ht="26.25" customHeight="1">
      <c r="A24" s="179"/>
      <c r="B24" s="95" t="s">
        <v>196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7"/>
      <c r="AU24" s="97"/>
      <c r="AV24" s="97"/>
      <c r="AW24" s="97"/>
      <c r="AX24" s="97"/>
      <c r="AY24" s="97"/>
      <c r="AZ24" s="98"/>
      <c r="BA24" s="99" t="s">
        <v>141</v>
      </c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100"/>
      <c r="BT24" s="180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2"/>
      <c r="CL24" s="183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5"/>
    </row>
    <row r="25" spans="1:108" ht="20.25" customHeight="1">
      <c r="A25" s="186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107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9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0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2"/>
    </row>
    <row r="26" spans="1:108" ht="15.75" customHeight="1">
      <c r="A26" s="179"/>
      <c r="B26" s="193" t="s">
        <v>197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4"/>
      <c r="AS26" s="179"/>
      <c r="AT26" s="195"/>
      <c r="AU26" s="195"/>
      <c r="AV26" s="195"/>
      <c r="AW26" s="195"/>
      <c r="AX26" s="195"/>
      <c r="AY26" s="195"/>
      <c r="AZ26" s="196"/>
      <c r="BA26" s="197" t="s">
        <v>141</v>
      </c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1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1"/>
    </row>
    <row r="27" spans="1:108" ht="17.25" customHeight="1">
      <c r="A27" s="186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3"/>
      <c r="AS27" s="204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6"/>
      <c r="BT27" s="207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9"/>
      <c r="CL27" s="207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9"/>
    </row>
    <row r="28" spans="1:108" ht="32.25" customHeight="1">
      <c r="A28" s="179"/>
      <c r="B28" s="193" t="s">
        <v>198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4"/>
      <c r="AS28" s="179"/>
      <c r="AT28" s="195"/>
      <c r="AU28" s="195"/>
      <c r="AV28" s="195"/>
      <c r="AW28" s="195"/>
      <c r="AX28" s="195"/>
      <c r="AY28" s="195"/>
      <c r="AZ28" s="196"/>
      <c r="BA28" s="210" t="s">
        <v>146</v>
      </c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1"/>
      <c r="BT28" s="199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1"/>
      <c r="CL28" s="199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1"/>
    </row>
    <row r="29" spans="1:108" ht="15.75" customHeight="1">
      <c r="A29" s="186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3"/>
      <c r="AS29" s="204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6"/>
      <c r="BT29" s="207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9"/>
      <c r="CL29" s="207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9"/>
    </row>
    <row r="30" spans="1:108" ht="28.5" customHeight="1">
      <c r="A30" s="179"/>
      <c r="B30" s="193" t="s">
        <v>199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4"/>
      <c r="AS30" s="179"/>
      <c r="AT30" s="195"/>
      <c r="AU30" s="195"/>
      <c r="AV30" s="195"/>
      <c r="AW30" s="195"/>
      <c r="AX30" s="195"/>
      <c r="AY30" s="195"/>
      <c r="AZ30" s="196"/>
      <c r="BA30" s="210" t="s">
        <v>161</v>
      </c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1"/>
      <c r="BT30" s="199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1"/>
      <c r="CL30" s="199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1"/>
    </row>
    <row r="31" spans="1:108" ht="17.25" customHeight="1">
      <c r="A31" s="186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4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6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07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9"/>
    </row>
    <row r="32" spans="1:108" ht="31.5" customHeight="1">
      <c r="A32" s="179"/>
      <c r="B32" s="193" t="s">
        <v>200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4"/>
      <c r="AS32" s="179"/>
      <c r="AT32" s="195"/>
      <c r="AU32" s="195"/>
      <c r="AV32" s="195"/>
      <c r="AW32" s="195"/>
      <c r="AX32" s="195"/>
      <c r="AY32" s="195"/>
      <c r="AZ32" s="196"/>
      <c r="BA32" s="210" t="s">
        <v>161</v>
      </c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1"/>
      <c r="BT32" s="199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1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 customHeight="1">
      <c r="A33" s="186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4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6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07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9"/>
    </row>
    <row r="34" spans="1:108" ht="15" customHeight="1">
      <c r="A34" s="179"/>
      <c r="B34" s="95" t="s">
        <v>201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7"/>
      <c r="AU34" s="97"/>
      <c r="AV34" s="97"/>
      <c r="AW34" s="97"/>
      <c r="AX34" s="97"/>
      <c r="AY34" s="97"/>
      <c r="AZ34" s="98"/>
      <c r="BA34" s="112" t="s">
        <v>161</v>
      </c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80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2"/>
      <c r="CL34" s="183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5"/>
    </row>
    <row r="35" spans="1:108" ht="16.5" customHeight="1">
      <c r="A35" s="18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6"/>
      <c r="AS35" s="107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9"/>
      <c r="BT35" s="187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9"/>
      <c r="CL35" s="190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2"/>
    </row>
    <row r="36" spans="1:108" ht="15" customHeight="1">
      <c r="A36" s="179"/>
      <c r="B36" s="95" t="s">
        <v>202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6"/>
      <c r="AS36" s="179"/>
      <c r="AT36" s="195"/>
      <c r="AU36" s="195"/>
      <c r="AV36" s="195"/>
      <c r="AW36" s="195"/>
      <c r="AX36" s="195"/>
      <c r="AY36" s="195"/>
      <c r="AZ36" s="196"/>
      <c r="BA36" s="197" t="s">
        <v>161</v>
      </c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8"/>
      <c r="BT36" s="199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1"/>
      <c r="CL36" s="212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4"/>
    </row>
    <row r="37" spans="1:108" ht="15.75">
      <c r="A37" s="18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6"/>
      <c r="AS37" s="204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6"/>
      <c r="BT37" s="207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9"/>
      <c r="CL37" s="215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  <c r="DB37" s="216"/>
      <c r="DC37" s="216"/>
      <c r="DD37" s="217"/>
    </row>
    <row r="38" spans="1:108" ht="15" customHeight="1">
      <c r="A38" s="186"/>
      <c r="B38" s="202" t="s">
        <v>203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3"/>
      <c r="AS38" s="218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20"/>
      <c r="BT38" s="207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9"/>
      <c r="CL38" s="207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9"/>
    </row>
    <row r="39" spans="1:108" ht="32.25" customHeight="1">
      <c r="A39" s="186"/>
      <c r="B39" s="202" t="s">
        <v>204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3"/>
      <c r="AS39" s="218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20"/>
      <c r="BT39" s="207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9"/>
      <c r="CL39" s="207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9"/>
    </row>
    <row r="40" spans="1:108" ht="15" customHeight="1">
      <c r="A40" s="41" t="s">
        <v>147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6.5" customHeight="1">
      <c r="A41" s="179"/>
      <c r="B41" s="193" t="s">
        <v>205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4"/>
      <c r="AS41" s="179"/>
      <c r="AT41" s="195"/>
      <c r="AU41" s="195"/>
      <c r="AV41" s="195"/>
      <c r="AW41" s="195"/>
      <c r="AX41" s="195"/>
      <c r="AY41" s="195"/>
      <c r="AZ41" s="196"/>
      <c r="BA41" s="197" t="s">
        <v>141</v>
      </c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8"/>
      <c r="BT41" s="199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1"/>
      <c r="CL41" s="199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1"/>
    </row>
    <row r="42" spans="1:108" ht="16.5" customHeight="1">
      <c r="A42" s="186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4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6"/>
      <c r="BT42" s="207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9"/>
      <c r="CL42" s="207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9"/>
    </row>
    <row r="43" spans="1:108" ht="16.5" customHeight="1">
      <c r="A43" s="186"/>
      <c r="B43" s="202" t="s">
        <v>206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3"/>
      <c r="AS43" s="218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2"/>
      <c r="BT43" s="207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9"/>
      <c r="CL43" s="207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9"/>
    </row>
    <row r="44" spans="1:108" ht="15" customHeight="1">
      <c r="A44" s="179"/>
      <c r="B44" s="193" t="s">
        <v>207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4"/>
      <c r="AS44" s="179"/>
      <c r="AT44" s="195"/>
      <c r="AU44" s="195"/>
      <c r="AV44" s="195"/>
      <c r="AW44" s="195"/>
      <c r="AX44" s="195"/>
      <c r="AY44" s="195"/>
      <c r="AZ44" s="196"/>
      <c r="BA44" s="210" t="s">
        <v>141</v>
      </c>
      <c r="BB44" s="210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199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1"/>
      <c r="CL44" s="199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1"/>
    </row>
    <row r="45" spans="1:108" ht="15.75">
      <c r="A45" s="186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4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6"/>
      <c r="BT45" s="207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9"/>
      <c r="CL45" s="207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9"/>
    </row>
    <row r="46" spans="1:108" ht="15.75" customHeight="1">
      <c r="A46" s="179"/>
      <c r="B46" s="193" t="s">
        <v>208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4"/>
      <c r="AS46" s="179"/>
      <c r="AT46" s="195"/>
      <c r="AU46" s="195"/>
      <c r="AV46" s="195"/>
      <c r="AW46" s="195"/>
      <c r="AX46" s="195"/>
      <c r="AY46" s="195"/>
      <c r="AZ46" s="196"/>
      <c r="BA46" s="210" t="s">
        <v>141</v>
      </c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1"/>
      <c r="BT46" s="199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1"/>
      <c r="CL46" s="199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1"/>
    </row>
    <row r="47" spans="1:108" ht="16.5" customHeight="1">
      <c r="A47" s="186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4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05"/>
      <c r="BO47" s="205"/>
      <c r="BP47" s="205"/>
      <c r="BQ47" s="205"/>
      <c r="BR47" s="205"/>
      <c r="BS47" s="206"/>
      <c r="BT47" s="207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9"/>
      <c r="CL47" s="207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9"/>
    </row>
    <row r="48" spans="1:108" ht="16.5" customHeight="1">
      <c r="A48" s="179"/>
      <c r="B48" s="193" t="s">
        <v>209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4"/>
      <c r="AS48" s="179"/>
      <c r="AT48" s="195"/>
      <c r="AU48" s="195"/>
      <c r="AV48" s="195"/>
      <c r="AW48" s="195"/>
      <c r="AX48" s="195"/>
      <c r="AY48" s="195"/>
      <c r="AZ48" s="196"/>
      <c r="BA48" s="210" t="s">
        <v>161</v>
      </c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1"/>
      <c r="BT48" s="199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1"/>
      <c r="CL48" s="199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1"/>
    </row>
    <row r="49" spans="1:108" ht="15.75">
      <c r="A49" s="186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3"/>
      <c r="AS49" s="204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6"/>
      <c r="BT49" s="207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9"/>
      <c r="CL49" s="207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9"/>
    </row>
    <row r="50" spans="1:108" ht="16.5" customHeight="1">
      <c r="A50" s="179"/>
      <c r="B50" s="95" t="s">
        <v>210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6"/>
      <c r="AS50" s="94"/>
      <c r="AT50" s="97"/>
      <c r="AU50" s="97"/>
      <c r="AV50" s="97"/>
      <c r="AW50" s="97"/>
      <c r="AX50" s="97"/>
      <c r="AY50" s="97"/>
      <c r="AZ50" s="98"/>
      <c r="BA50" s="112" t="s">
        <v>161</v>
      </c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3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15.75">
      <c r="A51" s="18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6"/>
      <c r="AS51" s="107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9"/>
      <c r="BT51" s="187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9"/>
      <c r="CL51" s="190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ht="15" customHeight="1">
      <c r="A52" s="179"/>
      <c r="B52" s="95" t="s">
        <v>211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6"/>
      <c r="AS52" s="179"/>
      <c r="AT52" s="195"/>
      <c r="AU52" s="195"/>
      <c r="AV52" s="195"/>
      <c r="AW52" s="195"/>
      <c r="AX52" s="195"/>
      <c r="AY52" s="195"/>
      <c r="AZ52" s="196"/>
      <c r="BA52" s="210" t="s">
        <v>161</v>
      </c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1"/>
      <c r="BT52" s="199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1"/>
      <c r="CL52" s="212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4"/>
    </row>
    <row r="53" spans="1:108" ht="15.75">
      <c r="A53" s="186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204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6"/>
      <c r="BT53" s="207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9"/>
      <c r="CL53" s="215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7"/>
    </row>
    <row r="54" spans="1:108" ht="49.5" customHeight="1">
      <c r="A54" s="186"/>
      <c r="B54" s="202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3"/>
      <c r="AS54" s="218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20"/>
      <c r="BT54" s="207"/>
      <c r="BU54" s="208"/>
      <c r="BV54" s="208"/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9"/>
      <c r="CL54" s="207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9"/>
    </row>
    <row r="55" spans="1:108" ht="15" customHeight="1">
      <c r="A55" s="179"/>
      <c r="B55" s="193" t="s">
        <v>213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4"/>
      <c r="AS55" s="179"/>
      <c r="AT55" s="195"/>
      <c r="AU55" s="195"/>
      <c r="AV55" s="195"/>
      <c r="AW55" s="195"/>
      <c r="AX55" s="195"/>
      <c r="AY55" s="195"/>
      <c r="AZ55" s="196"/>
      <c r="BA55" s="210" t="s">
        <v>141</v>
      </c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1"/>
      <c r="BT55" s="199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1"/>
      <c r="CL55" s="199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1"/>
    </row>
    <row r="56" spans="1:108" ht="15.75">
      <c r="A56" s="186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4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6"/>
      <c r="BT56" s="207"/>
      <c r="BU56" s="208"/>
      <c r="BV56" s="208"/>
      <c r="BW56" s="208"/>
      <c r="BX56" s="208"/>
      <c r="BY56" s="208"/>
      <c r="BZ56" s="208"/>
      <c r="CA56" s="208"/>
      <c r="CB56" s="208"/>
      <c r="CC56" s="208"/>
      <c r="CD56" s="208"/>
      <c r="CE56" s="208"/>
      <c r="CF56" s="208"/>
      <c r="CG56" s="208"/>
      <c r="CH56" s="208"/>
      <c r="CI56" s="208"/>
      <c r="CJ56" s="208"/>
      <c r="CK56" s="209"/>
      <c r="CL56" s="207"/>
      <c r="CM56" s="208"/>
      <c r="CN56" s="208"/>
      <c r="CO56" s="208"/>
      <c r="CP56" s="208"/>
      <c r="CQ56" s="208"/>
      <c r="CR56" s="208"/>
      <c r="CS56" s="208"/>
      <c r="CT56" s="208"/>
      <c r="CU56" s="208"/>
      <c r="CV56" s="208"/>
      <c r="CW56" s="208"/>
      <c r="CX56" s="208"/>
      <c r="CY56" s="208"/>
      <c r="CZ56" s="208"/>
      <c r="DA56" s="208"/>
      <c r="DB56" s="208"/>
      <c r="DC56" s="208"/>
      <c r="DD56" s="209"/>
    </row>
    <row r="57" spans="1:108" ht="33" customHeight="1">
      <c r="A57" s="179"/>
      <c r="B57" s="193" t="s">
        <v>214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4"/>
      <c r="AS57" s="179"/>
      <c r="AT57" s="193" t="s">
        <v>152</v>
      </c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199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1"/>
      <c r="CL57" s="199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1"/>
    </row>
    <row r="58" spans="1:108" ht="16.5" customHeight="1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5"/>
      <c r="AS58" s="223"/>
      <c r="AT58" s="7" t="s">
        <v>153</v>
      </c>
      <c r="AU58" s="7"/>
      <c r="AV58" s="7"/>
      <c r="AW58" s="7"/>
      <c r="AX58" s="7"/>
      <c r="AY58" s="7"/>
      <c r="AZ58" s="226"/>
      <c r="BA58" s="37"/>
      <c r="BB58" s="37"/>
      <c r="BC58" s="37"/>
      <c r="BD58" s="37"/>
      <c r="BE58" s="227"/>
      <c r="BF58" s="227"/>
      <c r="BG58" s="227"/>
      <c r="BH58" s="227"/>
      <c r="BI58" s="227"/>
      <c r="BJ58" s="227"/>
      <c r="BK58" s="226"/>
      <c r="BL58" s="228" t="s">
        <v>154</v>
      </c>
      <c r="BM58" s="226"/>
      <c r="BN58" s="226"/>
      <c r="BO58" s="226"/>
      <c r="BP58" s="226"/>
      <c r="BQ58" s="226"/>
      <c r="BR58" s="226"/>
      <c r="BS58" s="229"/>
      <c r="BT58" s="230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2"/>
      <c r="CL58" s="230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2"/>
    </row>
    <row r="59" spans="1:108" ht="15" customHeight="1">
      <c r="A59" s="186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3"/>
      <c r="AS59" s="218"/>
      <c r="AT59" s="202" t="s">
        <v>155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3"/>
      <c r="BT59" s="207"/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8"/>
      <c r="CF59" s="208"/>
      <c r="CG59" s="208"/>
      <c r="CH59" s="208"/>
      <c r="CI59" s="208"/>
      <c r="CJ59" s="208"/>
      <c r="CK59" s="209"/>
      <c r="CL59" s="207"/>
      <c r="CM59" s="208"/>
      <c r="CN59" s="208"/>
      <c r="CO59" s="208"/>
      <c r="CP59" s="208"/>
      <c r="CQ59" s="208"/>
      <c r="CR59" s="208"/>
      <c r="CS59" s="208"/>
      <c r="CT59" s="208"/>
      <c r="CU59" s="208"/>
      <c r="CV59" s="208"/>
      <c r="CW59" s="208"/>
      <c r="CX59" s="208"/>
      <c r="CY59" s="208"/>
      <c r="CZ59" s="208"/>
      <c r="DA59" s="208"/>
      <c r="DB59" s="208"/>
      <c r="DC59" s="208"/>
      <c r="DD59" s="209"/>
    </row>
    <row r="60" spans="1:108" ht="33.75" customHeight="1">
      <c r="A60" s="186"/>
      <c r="B60" s="105" t="s">
        <v>215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6"/>
      <c r="AS60" s="218"/>
      <c r="AT60" s="219" t="s">
        <v>216</v>
      </c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20"/>
      <c r="BT60" s="215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9"/>
      <c r="CL60" s="215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7"/>
    </row>
    <row r="61" spans="1:108" ht="31.5" customHeight="1">
      <c r="A61" s="186"/>
      <c r="B61" s="156" t="s">
        <v>217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7"/>
      <c r="AS61" s="119"/>
      <c r="AT61" s="156" t="s">
        <v>157</v>
      </c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7"/>
      <c r="BT61" s="233"/>
      <c r="BU61" s="234"/>
      <c r="BV61" s="234"/>
      <c r="BW61" s="234"/>
      <c r="BX61" s="234"/>
      <c r="BY61" s="234"/>
      <c r="BZ61" s="234"/>
      <c r="CA61" s="234"/>
      <c r="CB61" s="234"/>
      <c r="CC61" s="234"/>
      <c r="CD61" s="234"/>
      <c r="CE61" s="234"/>
      <c r="CF61" s="234"/>
      <c r="CG61" s="234"/>
      <c r="CH61" s="234"/>
      <c r="CI61" s="234"/>
      <c r="CJ61" s="234"/>
      <c r="CK61" s="235"/>
      <c r="CL61" s="236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8"/>
    </row>
    <row r="62" spans="1:108" ht="15" customHeight="1">
      <c r="A62" s="41" t="s">
        <v>218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</row>
    <row r="63" spans="1:108" ht="15" customHeight="1">
      <c r="A63" s="179"/>
      <c r="B63" s="193" t="s">
        <v>219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4"/>
      <c r="AS63" s="179"/>
      <c r="AT63" s="195"/>
      <c r="AU63" s="195"/>
      <c r="AV63" s="195"/>
      <c r="AW63" s="195"/>
      <c r="AX63" s="195"/>
      <c r="AY63" s="195"/>
      <c r="AZ63" s="196"/>
      <c r="BA63" s="210" t="s">
        <v>141</v>
      </c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1"/>
      <c r="BT63" s="199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1"/>
      <c r="CL63" s="199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1"/>
    </row>
    <row r="64" spans="1:108" ht="15" customHeight="1">
      <c r="A64" s="186"/>
      <c r="B64" s="219" t="s">
        <v>220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20"/>
      <c r="AS64" s="218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20"/>
      <c r="BT64" s="239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1"/>
      <c r="CL64" s="239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1"/>
    </row>
    <row r="65" spans="1:108" ht="15" customHeight="1">
      <c r="A65" s="242"/>
      <c r="B65" s="193" t="s">
        <v>221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4"/>
      <c r="AS65" s="179"/>
      <c r="AT65" s="193" t="s">
        <v>222</v>
      </c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4"/>
      <c r="BT65" s="199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1"/>
      <c r="CL65" s="199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1"/>
    </row>
    <row r="66" spans="1:108" ht="15.75">
      <c r="A66" s="243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5"/>
      <c r="AS66" s="223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29"/>
      <c r="BT66" s="230"/>
      <c r="BU66" s="231"/>
      <c r="BV66" s="231"/>
      <c r="BW66" s="231"/>
      <c r="BX66" s="231"/>
      <c r="BY66" s="231"/>
      <c r="BZ66" s="231"/>
      <c r="CA66" s="231"/>
      <c r="CB66" s="231"/>
      <c r="CC66" s="231"/>
      <c r="CD66" s="231"/>
      <c r="CE66" s="231"/>
      <c r="CF66" s="231"/>
      <c r="CG66" s="231"/>
      <c r="CH66" s="231"/>
      <c r="CI66" s="231"/>
      <c r="CJ66" s="231"/>
      <c r="CK66" s="232"/>
      <c r="CL66" s="230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2"/>
    </row>
    <row r="67" spans="1:108" ht="15.75">
      <c r="A67" s="243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5"/>
      <c r="AS67" s="223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"/>
      <c r="BI67" s="37" t="s">
        <v>223</v>
      </c>
      <c r="BJ67" s="37"/>
      <c r="BK67" s="37"/>
      <c r="BL67" s="37"/>
      <c r="BM67" s="37"/>
      <c r="BN67" s="37"/>
      <c r="BO67" s="37"/>
      <c r="BP67" s="37"/>
      <c r="BQ67" s="37"/>
      <c r="BR67" s="37"/>
      <c r="BS67" s="229"/>
      <c r="BT67" s="230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2"/>
      <c r="CL67" s="230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2"/>
    </row>
    <row r="68" spans="1:108" ht="15.75">
      <c r="A68" s="186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3"/>
      <c r="AS68" s="218"/>
      <c r="AT68" s="246" t="s">
        <v>224</v>
      </c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7"/>
      <c r="BT68" s="207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9"/>
      <c r="CL68" s="207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9"/>
    </row>
    <row r="69" spans="1:108" ht="15" customHeight="1">
      <c r="A69" s="41" t="s">
        <v>225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</row>
    <row r="70" spans="1:108" ht="15" customHeight="1">
      <c r="A70" s="179"/>
      <c r="B70" s="193" t="s">
        <v>226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4"/>
      <c r="AS70" s="179"/>
      <c r="AT70" s="195"/>
      <c r="AU70" s="195"/>
      <c r="AV70" s="195"/>
      <c r="AW70" s="195"/>
      <c r="AX70" s="195"/>
      <c r="AY70" s="195"/>
      <c r="AZ70" s="196"/>
      <c r="BA70" s="210" t="s">
        <v>161</v>
      </c>
      <c r="BB70" s="210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1"/>
      <c r="BT70" s="199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1"/>
      <c r="CL70" s="199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1"/>
    </row>
    <row r="71" spans="1:108" ht="15.75">
      <c r="A71" s="186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3"/>
      <c r="AS71" s="204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6"/>
      <c r="BT71" s="207"/>
      <c r="BU71" s="208"/>
      <c r="BV71" s="208"/>
      <c r="BW71" s="208"/>
      <c r="BX71" s="208"/>
      <c r="BY71" s="208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9"/>
      <c r="CL71" s="207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08"/>
      <c r="DC71" s="208"/>
      <c r="DD71" s="209"/>
    </row>
    <row r="72" spans="1:108" ht="15" customHeight="1">
      <c r="A72" s="41" t="s">
        <v>227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</row>
    <row r="73" spans="1:108" ht="15" customHeight="1">
      <c r="A73" s="179"/>
      <c r="B73" s="193" t="s">
        <v>228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4"/>
      <c r="AS73" s="179"/>
      <c r="AT73" s="193" t="s">
        <v>229</v>
      </c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  <c r="BT73" s="199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1"/>
      <c r="CL73" s="199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1"/>
    </row>
    <row r="74" spans="1:108" ht="15.75">
      <c r="A74" s="223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5"/>
      <c r="AS74" s="223"/>
      <c r="AT74" s="7" t="s">
        <v>230</v>
      </c>
      <c r="AU74" s="7"/>
      <c r="AV74" s="7"/>
      <c r="AW74" s="7"/>
      <c r="AX74" s="7"/>
      <c r="AY74" s="7"/>
      <c r="AZ74" s="226"/>
      <c r="BA74" s="37"/>
      <c r="BB74" s="37"/>
      <c r="BC74" s="37"/>
      <c r="BD74" s="227"/>
      <c r="BE74" s="227"/>
      <c r="BF74" s="227"/>
      <c r="BG74" s="227"/>
      <c r="BH74" s="227"/>
      <c r="BI74" s="227"/>
      <c r="BJ74" s="227"/>
      <c r="BK74" s="37"/>
      <c r="BL74" s="37" t="s">
        <v>175</v>
      </c>
      <c r="BN74" s="37"/>
      <c r="BO74" s="37"/>
      <c r="BP74" s="37"/>
      <c r="BQ74" s="37"/>
      <c r="BR74" s="37"/>
      <c r="BS74" s="229"/>
      <c r="BT74" s="230"/>
      <c r="BU74" s="231"/>
      <c r="BV74" s="231"/>
      <c r="BW74" s="231"/>
      <c r="BX74" s="231"/>
      <c r="BY74" s="231"/>
      <c r="BZ74" s="231"/>
      <c r="CA74" s="231"/>
      <c r="CB74" s="231"/>
      <c r="CC74" s="231"/>
      <c r="CD74" s="231"/>
      <c r="CE74" s="231"/>
      <c r="CF74" s="231"/>
      <c r="CG74" s="231"/>
      <c r="CH74" s="231"/>
      <c r="CI74" s="231"/>
      <c r="CJ74" s="231"/>
      <c r="CK74" s="232"/>
      <c r="CL74" s="230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2"/>
    </row>
    <row r="75" spans="1:108" ht="15" customHeight="1">
      <c r="A75" s="223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5"/>
      <c r="AS75" s="223"/>
      <c r="AT75" s="224" t="s">
        <v>231</v>
      </c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5"/>
      <c r="BT75" s="230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2"/>
      <c r="CL75" s="230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2"/>
    </row>
    <row r="76" spans="1:108" ht="15.75">
      <c r="A76" s="223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5"/>
      <c r="AS76" s="223"/>
      <c r="AT76" s="7" t="s">
        <v>174</v>
      </c>
      <c r="AU76" s="7"/>
      <c r="AV76" s="7"/>
      <c r="AW76" s="7"/>
      <c r="AX76" s="7"/>
      <c r="AY76" s="7"/>
      <c r="AZ76" s="226"/>
      <c r="BA76" s="37"/>
      <c r="BB76" s="37"/>
      <c r="BC76" s="37"/>
      <c r="BD76" s="226"/>
      <c r="BE76" s="227"/>
      <c r="BF76" s="227"/>
      <c r="BG76" s="227"/>
      <c r="BH76" s="227"/>
      <c r="BI76" s="227"/>
      <c r="BJ76" s="227"/>
      <c r="BK76" s="37"/>
      <c r="BL76" s="37" t="s">
        <v>175</v>
      </c>
      <c r="BN76" s="37"/>
      <c r="BO76" s="37"/>
      <c r="BP76" s="37"/>
      <c r="BQ76" s="37"/>
      <c r="BR76" s="37"/>
      <c r="BS76" s="229"/>
      <c r="BT76" s="230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J76" s="231"/>
      <c r="CK76" s="232"/>
      <c r="CL76" s="230"/>
      <c r="CM76" s="231"/>
      <c r="CN76" s="231"/>
      <c r="CO76" s="231"/>
      <c r="CP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2"/>
    </row>
    <row r="77" spans="1:108" ht="15" customHeight="1">
      <c r="A77" s="223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5"/>
      <c r="AS77" s="223"/>
      <c r="AT77" s="224" t="s">
        <v>232</v>
      </c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5"/>
      <c r="BT77" s="230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2"/>
      <c r="CL77" s="230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2"/>
    </row>
    <row r="78" spans="1:108" ht="15.75">
      <c r="A78" s="223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5"/>
      <c r="AS78" s="223"/>
      <c r="AT78" s="7" t="s">
        <v>233</v>
      </c>
      <c r="AU78" s="7"/>
      <c r="AV78" s="7"/>
      <c r="AW78" s="7"/>
      <c r="AX78" s="7"/>
      <c r="AY78" s="7"/>
      <c r="AZ78" s="226"/>
      <c r="BA78" s="37"/>
      <c r="BB78" s="37"/>
      <c r="BC78" s="37"/>
      <c r="BD78" s="226"/>
      <c r="BE78" s="227"/>
      <c r="BF78" s="227"/>
      <c r="BG78" s="227"/>
      <c r="BH78" s="227"/>
      <c r="BI78" s="227"/>
      <c r="BJ78" s="227"/>
      <c r="BK78" s="37"/>
      <c r="BL78" s="37" t="s">
        <v>175</v>
      </c>
      <c r="BN78" s="37"/>
      <c r="BO78" s="37"/>
      <c r="BP78" s="37"/>
      <c r="BQ78" s="37"/>
      <c r="BR78" s="37"/>
      <c r="BS78" s="229"/>
      <c r="BT78" s="230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2"/>
      <c r="CL78" s="230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2"/>
    </row>
    <row r="79" spans="1:108" ht="15" customHeight="1">
      <c r="A79" s="223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5"/>
      <c r="AS79" s="223"/>
      <c r="AT79" s="224" t="s">
        <v>234</v>
      </c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5"/>
      <c r="BT79" s="230"/>
      <c r="BU79" s="231"/>
      <c r="BV79" s="231"/>
      <c r="BW79" s="231"/>
      <c r="BX79" s="231"/>
      <c r="BY79" s="231"/>
      <c r="BZ79" s="231"/>
      <c r="CA79" s="231"/>
      <c r="CB79" s="231"/>
      <c r="CC79" s="231"/>
      <c r="CD79" s="231"/>
      <c r="CE79" s="231"/>
      <c r="CF79" s="231"/>
      <c r="CG79" s="231"/>
      <c r="CH79" s="231"/>
      <c r="CI79" s="231"/>
      <c r="CJ79" s="231"/>
      <c r="CK79" s="232"/>
      <c r="CL79" s="230"/>
      <c r="CM79" s="231"/>
      <c r="CN79" s="231"/>
      <c r="CO79" s="231"/>
      <c r="CP79" s="231"/>
      <c r="CQ79" s="231"/>
      <c r="CR79" s="231"/>
      <c r="CS79" s="231"/>
      <c r="CT79" s="231"/>
      <c r="CU79" s="231"/>
      <c r="CV79" s="231"/>
      <c r="CW79" s="231"/>
      <c r="CX79" s="231"/>
      <c r="CY79" s="231"/>
      <c r="CZ79" s="231"/>
      <c r="DA79" s="231"/>
      <c r="DB79" s="231"/>
      <c r="DC79" s="231"/>
      <c r="DD79" s="232"/>
    </row>
    <row r="80" spans="1:108" ht="15.75">
      <c r="A80" s="223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5"/>
      <c r="AS80" s="223"/>
      <c r="AT80" s="227"/>
      <c r="AU80" s="227"/>
      <c r="AV80" s="227"/>
      <c r="AW80" s="227"/>
      <c r="AX80" s="227"/>
      <c r="AY80" s="227"/>
      <c r="AZ80" s="226"/>
      <c r="BA80" s="248" t="s">
        <v>161</v>
      </c>
      <c r="BB80" s="248"/>
      <c r="BC80" s="248"/>
      <c r="BD80" s="248"/>
      <c r="BE80" s="248"/>
      <c r="BF80" s="248"/>
      <c r="BG80" s="248"/>
      <c r="BH80" s="248"/>
      <c r="BI80" s="248"/>
      <c r="BJ80" s="248"/>
      <c r="BK80" s="248"/>
      <c r="BL80" s="248"/>
      <c r="BM80" s="248"/>
      <c r="BN80" s="248"/>
      <c r="BO80" s="248"/>
      <c r="BP80" s="248"/>
      <c r="BQ80" s="248"/>
      <c r="BR80" s="248"/>
      <c r="BS80" s="249"/>
      <c r="BT80" s="230"/>
      <c r="BU80" s="231"/>
      <c r="BV80" s="231"/>
      <c r="BW80" s="231"/>
      <c r="BX80" s="231"/>
      <c r="BY80" s="231"/>
      <c r="BZ80" s="231"/>
      <c r="CA80" s="231"/>
      <c r="CB80" s="231"/>
      <c r="CC80" s="231"/>
      <c r="CD80" s="231"/>
      <c r="CE80" s="231"/>
      <c r="CF80" s="231"/>
      <c r="CG80" s="231"/>
      <c r="CH80" s="231"/>
      <c r="CI80" s="231"/>
      <c r="CJ80" s="231"/>
      <c r="CK80" s="232"/>
      <c r="CL80" s="230"/>
      <c r="CM80" s="231"/>
      <c r="CN80" s="231"/>
      <c r="CO80" s="231"/>
      <c r="CP80" s="231"/>
      <c r="CQ80" s="231"/>
      <c r="CR80" s="231"/>
      <c r="CS80" s="231"/>
      <c r="CT80" s="231"/>
      <c r="CU80" s="231"/>
      <c r="CV80" s="231"/>
      <c r="CW80" s="231"/>
      <c r="CX80" s="231"/>
      <c r="CY80" s="231"/>
      <c r="CZ80" s="231"/>
      <c r="DA80" s="231"/>
      <c r="DB80" s="231"/>
      <c r="DC80" s="231"/>
      <c r="DD80" s="232"/>
    </row>
    <row r="81" spans="1:108" ht="15.75">
      <c r="A81" s="186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202"/>
      <c r="AR81" s="203"/>
      <c r="AS81" s="218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  <c r="BF81" s="250"/>
      <c r="BG81" s="250"/>
      <c r="BH81" s="250"/>
      <c r="BI81" s="250"/>
      <c r="BJ81" s="250"/>
      <c r="BK81" s="250"/>
      <c r="BL81" s="250"/>
      <c r="BM81" s="250"/>
      <c r="BN81" s="250"/>
      <c r="BO81" s="250"/>
      <c r="BP81" s="250"/>
      <c r="BQ81" s="250"/>
      <c r="BR81" s="250"/>
      <c r="BS81" s="251"/>
      <c r="BT81" s="207"/>
      <c r="BU81" s="208"/>
      <c r="BV81" s="208"/>
      <c r="BW81" s="208"/>
      <c r="BX81" s="208"/>
      <c r="BY81" s="208"/>
      <c r="BZ81" s="208"/>
      <c r="CA81" s="208"/>
      <c r="CB81" s="208"/>
      <c r="CC81" s="208"/>
      <c r="CD81" s="208"/>
      <c r="CE81" s="208"/>
      <c r="CF81" s="208"/>
      <c r="CG81" s="208"/>
      <c r="CH81" s="208"/>
      <c r="CI81" s="208"/>
      <c r="CJ81" s="208"/>
      <c r="CK81" s="209"/>
      <c r="CL81" s="207"/>
      <c r="CM81" s="208"/>
      <c r="CN81" s="208"/>
      <c r="CO81" s="208"/>
      <c r="CP81" s="208"/>
      <c r="CQ81" s="208"/>
      <c r="CR81" s="208"/>
      <c r="CS81" s="208"/>
      <c r="CT81" s="208"/>
      <c r="CU81" s="208"/>
      <c r="CV81" s="208"/>
      <c r="CW81" s="208"/>
      <c r="CX81" s="208"/>
      <c r="CY81" s="208"/>
      <c r="CZ81" s="208"/>
      <c r="DA81" s="208"/>
      <c r="DB81" s="208"/>
      <c r="DC81" s="208"/>
      <c r="DD81" s="209"/>
    </row>
    <row r="82" spans="1:108" ht="31.5" customHeight="1">
      <c r="A82" s="186"/>
      <c r="B82" s="219" t="s">
        <v>235</v>
      </c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20"/>
      <c r="AS82" s="218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20"/>
      <c r="BT82" s="239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1"/>
      <c r="CL82" s="239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1"/>
    </row>
    <row r="83" spans="1:108" ht="33" customHeight="1">
      <c r="A83" s="179"/>
      <c r="B83" s="193" t="s">
        <v>236</v>
      </c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4"/>
      <c r="AS83" s="179"/>
      <c r="AT83" s="193" t="s">
        <v>237</v>
      </c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4"/>
      <c r="BT83" s="199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1"/>
      <c r="CL83" s="199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1"/>
    </row>
    <row r="84" spans="1:108" ht="15.75">
      <c r="A84" s="223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5"/>
      <c r="AS84" s="223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27"/>
      <c r="BK84" s="227"/>
      <c r="BL84" s="227"/>
      <c r="BM84" s="227"/>
      <c r="BN84" s="7"/>
      <c r="BO84" s="7" t="s">
        <v>50</v>
      </c>
      <c r="BP84" s="7"/>
      <c r="BQ84" s="7"/>
      <c r="BR84" s="7"/>
      <c r="BS84" s="252"/>
      <c r="BT84" s="230"/>
      <c r="BU84" s="231"/>
      <c r="BV84" s="231"/>
      <c r="BW84" s="231"/>
      <c r="BX84" s="231"/>
      <c r="BY84" s="231"/>
      <c r="BZ84" s="231"/>
      <c r="CA84" s="231"/>
      <c r="CB84" s="231"/>
      <c r="CC84" s="231"/>
      <c r="CD84" s="231"/>
      <c r="CE84" s="231"/>
      <c r="CF84" s="231"/>
      <c r="CG84" s="231"/>
      <c r="CH84" s="231"/>
      <c r="CI84" s="231"/>
      <c r="CJ84" s="231"/>
      <c r="CK84" s="232"/>
      <c r="CL84" s="230"/>
      <c r="CM84" s="231"/>
      <c r="CN84" s="231"/>
      <c r="CO84" s="231"/>
      <c r="CP84" s="231"/>
      <c r="CQ84" s="231"/>
      <c r="CR84" s="231"/>
      <c r="CS84" s="231"/>
      <c r="CT84" s="231"/>
      <c r="CU84" s="231"/>
      <c r="CV84" s="231"/>
      <c r="CW84" s="231"/>
      <c r="CX84" s="231"/>
      <c r="CY84" s="231"/>
      <c r="CZ84" s="231"/>
      <c r="DA84" s="231"/>
      <c r="DB84" s="231"/>
      <c r="DC84" s="231"/>
      <c r="DD84" s="232"/>
    </row>
    <row r="85" spans="1:108" ht="15.75">
      <c r="A85" s="18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218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  <c r="BS85" s="251"/>
      <c r="BT85" s="207"/>
      <c r="BU85" s="208"/>
      <c r="BV85" s="208"/>
      <c r="BW85" s="208"/>
      <c r="BX85" s="208"/>
      <c r="BY85" s="208"/>
      <c r="BZ85" s="208"/>
      <c r="CA85" s="208"/>
      <c r="CB85" s="208"/>
      <c r="CC85" s="208"/>
      <c r="CD85" s="208"/>
      <c r="CE85" s="208"/>
      <c r="CF85" s="208"/>
      <c r="CG85" s="208"/>
      <c r="CH85" s="208"/>
      <c r="CI85" s="208"/>
      <c r="CJ85" s="208"/>
      <c r="CK85" s="209"/>
      <c r="CL85" s="207"/>
      <c r="CM85" s="208"/>
      <c r="CN85" s="208"/>
      <c r="CO85" s="208"/>
      <c r="CP85" s="208"/>
      <c r="CQ85" s="208"/>
      <c r="CR85" s="208"/>
      <c r="CS85" s="208"/>
      <c r="CT85" s="208"/>
      <c r="CU85" s="208"/>
      <c r="CV85" s="208"/>
      <c r="CW85" s="208"/>
      <c r="CX85" s="208"/>
      <c r="CY85" s="208"/>
      <c r="CZ85" s="208"/>
      <c r="DA85" s="208"/>
      <c r="DB85" s="208"/>
      <c r="DC85" s="208"/>
      <c r="DD85" s="209"/>
    </row>
    <row r="86" spans="1:108" ht="15.75">
      <c r="A86" s="41" t="s">
        <v>239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</row>
    <row r="87" spans="1:108" ht="15" customHeight="1">
      <c r="A87" s="179"/>
      <c r="B87" s="193" t="s">
        <v>240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4"/>
      <c r="AS87" s="179"/>
      <c r="AT87" s="193" t="s">
        <v>241</v>
      </c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4"/>
      <c r="BT87" s="199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1"/>
      <c r="CL87" s="199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1"/>
    </row>
    <row r="88" spans="1:108" ht="15" customHeight="1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5"/>
      <c r="AS88" s="223"/>
      <c r="AT88" s="7" t="s">
        <v>165</v>
      </c>
      <c r="AU88" s="7"/>
      <c r="AV88" s="7"/>
      <c r="AW88" s="7"/>
      <c r="AX88" s="7"/>
      <c r="AY88" s="7"/>
      <c r="AZ88" s="226"/>
      <c r="BA88" s="37"/>
      <c r="BB88" s="37"/>
      <c r="BC88" s="37"/>
      <c r="BD88" s="227"/>
      <c r="BE88" s="227"/>
      <c r="BF88" s="227"/>
      <c r="BG88" s="227"/>
      <c r="BH88" s="227"/>
      <c r="BI88" s="227"/>
      <c r="BJ88" s="227"/>
      <c r="BK88" s="37" t="s">
        <v>242</v>
      </c>
      <c r="BL88" s="37"/>
      <c r="BM88" s="37"/>
      <c r="BN88" s="37"/>
      <c r="BO88" s="37"/>
      <c r="BP88" s="37"/>
      <c r="BQ88" s="37"/>
      <c r="BR88" s="37"/>
      <c r="BS88" s="229"/>
      <c r="BT88" s="230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2"/>
      <c r="CL88" s="230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2"/>
    </row>
    <row r="89" spans="1:108" ht="15.75">
      <c r="A89" s="22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5"/>
      <c r="AS89" s="223"/>
      <c r="AT89" s="224" t="s">
        <v>243</v>
      </c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5"/>
      <c r="BT89" s="230"/>
      <c r="BU89" s="231"/>
      <c r="BV89" s="231"/>
      <c r="BW89" s="231"/>
      <c r="BX89" s="231"/>
      <c r="BY89" s="231"/>
      <c r="BZ89" s="231"/>
      <c r="CA89" s="231"/>
      <c r="CB89" s="231"/>
      <c r="CC89" s="231"/>
      <c r="CD89" s="231"/>
      <c r="CE89" s="231"/>
      <c r="CF89" s="231"/>
      <c r="CG89" s="231"/>
      <c r="CH89" s="231"/>
      <c r="CI89" s="231"/>
      <c r="CJ89" s="231"/>
      <c r="CK89" s="232"/>
      <c r="CL89" s="230"/>
      <c r="CM89" s="231"/>
      <c r="CN89" s="231"/>
      <c r="CO89" s="231"/>
      <c r="CP89" s="231"/>
      <c r="CQ89" s="231"/>
      <c r="CR89" s="231"/>
      <c r="CS89" s="231"/>
      <c r="CT89" s="231"/>
      <c r="CU89" s="231"/>
      <c r="CV89" s="231"/>
      <c r="CW89" s="231"/>
      <c r="CX89" s="231"/>
      <c r="CY89" s="231"/>
      <c r="CZ89" s="231"/>
      <c r="DA89" s="231"/>
      <c r="DB89" s="231"/>
      <c r="DC89" s="231"/>
      <c r="DD89" s="232"/>
    </row>
    <row r="90" spans="1:108" ht="15" customHeight="1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5"/>
      <c r="AS90" s="223"/>
      <c r="AT90" s="227"/>
      <c r="AU90" s="227"/>
      <c r="AV90" s="227"/>
      <c r="AW90" s="227"/>
      <c r="AX90" s="227"/>
      <c r="AY90" s="227"/>
      <c r="AZ90" s="227"/>
      <c r="BA90" s="37"/>
      <c r="BB90" s="253" t="s">
        <v>244</v>
      </c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4"/>
      <c r="BT90" s="230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2"/>
      <c r="CL90" s="230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2"/>
    </row>
    <row r="91" spans="1:108" ht="15.75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5"/>
      <c r="AS91" s="223"/>
      <c r="AT91" s="224" t="s">
        <v>245</v>
      </c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5"/>
      <c r="BT91" s="230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2"/>
      <c r="CL91" s="230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2"/>
    </row>
    <row r="92" spans="1:108" ht="15" customHeight="1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5"/>
      <c r="AS92" s="223"/>
      <c r="AT92" s="7" t="s">
        <v>165</v>
      </c>
      <c r="AU92" s="7"/>
      <c r="AV92" s="7"/>
      <c r="AW92" s="7"/>
      <c r="AX92" s="7"/>
      <c r="AY92" s="7"/>
      <c r="AZ92" s="226"/>
      <c r="BA92" s="37"/>
      <c r="BB92" s="37"/>
      <c r="BC92" s="37"/>
      <c r="BD92" s="227"/>
      <c r="BE92" s="227"/>
      <c r="BF92" s="227"/>
      <c r="BG92" s="227"/>
      <c r="BH92" s="227"/>
      <c r="BI92" s="227"/>
      <c r="BJ92" s="227"/>
      <c r="BK92" s="37" t="s">
        <v>246</v>
      </c>
      <c r="BL92" s="37"/>
      <c r="BM92" s="37"/>
      <c r="BN92" s="37"/>
      <c r="BO92" s="37"/>
      <c r="BP92" s="37"/>
      <c r="BQ92" s="37"/>
      <c r="BR92" s="37"/>
      <c r="BS92" s="229"/>
      <c r="BT92" s="230"/>
      <c r="BU92" s="231"/>
      <c r="BV92" s="231"/>
      <c r="BW92" s="231"/>
      <c r="BX92" s="231"/>
      <c r="BY92" s="231"/>
      <c r="BZ92" s="231"/>
      <c r="CA92" s="231"/>
      <c r="CB92" s="231"/>
      <c r="CC92" s="231"/>
      <c r="CD92" s="231"/>
      <c r="CE92" s="231"/>
      <c r="CF92" s="231"/>
      <c r="CG92" s="231"/>
      <c r="CH92" s="231"/>
      <c r="CI92" s="231"/>
      <c r="CJ92" s="231"/>
      <c r="CK92" s="232"/>
      <c r="CL92" s="230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31"/>
      <c r="CZ92" s="231"/>
      <c r="DA92" s="231"/>
      <c r="DB92" s="231"/>
      <c r="DC92" s="231"/>
      <c r="DD92" s="232"/>
    </row>
    <row r="93" spans="1:108" ht="15.75">
      <c r="A93" s="218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18"/>
      <c r="AT93" s="202" t="s">
        <v>247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3"/>
      <c r="BT93" s="207"/>
      <c r="BU93" s="208"/>
      <c r="BV93" s="208"/>
      <c r="BW93" s="208"/>
      <c r="BX93" s="208"/>
      <c r="BY93" s="208"/>
      <c r="BZ93" s="208"/>
      <c r="CA93" s="208"/>
      <c r="CB93" s="208"/>
      <c r="CC93" s="208"/>
      <c r="CD93" s="208"/>
      <c r="CE93" s="208"/>
      <c r="CF93" s="208"/>
      <c r="CG93" s="208"/>
      <c r="CH93" s="208"/>
      <c r="CI93" s="208"/>
      <c r="CJ93" s="208"/>
      <c r="CK93" s="209"/>
      <c r="CL93" s="207"/>
      <c r="CM93" s="208"/>
      <c r="CN93" s="208"/>
      <c r="CO93" s="208"/>
      <c r="CP93" s="208"/>
      <c r="CQ93" s="208"/>
      <c r="CR93" s="208"/>
      <c r="CS93" s="208"/>
      <c r="CT93" s="208"/>
      <c r="CU93" s="208"/>
      <c r="CV93" s="208"/>
      <c r="CW93" s="208"/>
      <c r="CX93" s="208"/>
      <c r="CY93" s="208"/>
      <c r="CZ93" s="208"/>
      <c r="DA93" s="208"/>
      <c r="DB93" s="208"/>
      <c r="DC93" s="208"/>
      <c r="DD93" s="209"/>
    </row>
    <row r="94" spans="1:108" ht="15" customHeight="1">
      <c r="A94" s="179"/>
      <c r="B94" s="193" t="s">
        <v>248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4"/>
      <c r="AS94" s="179"/>
      <c r="AT94" s="193" t="s">
        <v>249</v>
      </c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4"/>
      <c r="BT94" s="199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1"/>
      <c r="CL94" s="199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1"/>
    </row>
    <row r="95" spans="1:108" ht="15" customHeight="1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5"/>
      <c r="AS95" s="223"/>
      <c r="AT95" s="227"/>
      <c r="AU95" s="227"/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252"/>
      <c r="BT95" s="230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2"/>
      <c r="CL95" s="230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2"/>
    </row>
    <row r="96" spans="1:108" ht="15.75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5"/>
      <c r="AS96" s="223"/>
      <c r="AT96" s="224" t="s">
        <v>251</v>
      </c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5"/>
      <c r="BT96" s="230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2"/>
      <c r="CL96" s="230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2"/>
    </row>
    <row r="97" spans="1:108" ht="15" customHeight="1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5"/>
      <c r="AS97" s="223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6"/>
      <c r="BG97" s="255" t="s">
        <v>252</v>
      </c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55"/>
      <c r="BS97" s="256"/>
      <c r="BT97" s="230"/>
      <c r="BU97" s="231"/>
      <c r="BV97" s="231"/>
      <c r="BW97" s="231"/>
      <c r="BX97" s="231"/>
      <c r="BY97" s="231"/>
      <c r="BZ97" s="231"/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2"/>
      <c r="CL97" s="230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2"/>
    </row>
    <row r="98" spans="1:108" ht="15.75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5"/>
      <c r="AS98" s="223"/>
      <c r="AT98" s="224" t="s">
        <v>253</v>
      </c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5"/>
      <c r="BT98" s="230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2"/>
      <c r="CL98" s="230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2"/>
    </row>
    <row r="99" spans="1:108" ht="15" customHeight="1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5"/>
      <c r="AS99" s="223"/>
      <c r="AT99" s="7" t="s">
        <v>254</v>
      </c>
      <c r="AU99" s="7"/>
      <c r="AV99" s="7"/>
      <c r="AW99" s="7"/>
      <c r="AX99" s="7"/>
      <c r="AY99" s="7"/>
      <c r="AZ99" s="226"/>
      <c r="BA99" s="37"/>
      <c r="BB99" s="37"/>
      <c r="BC99" s="227"/>
      <c r="BD99" s="227"/>
      <c r="BE99" s="227"/>
      <c r="BF99" s="227"/>
      <c r="BG99" s="7" t="s">
        <v>255</v>
      </c>
      <c r="BJ99" s="226"/>
      <c r="BK99" s="37"/>
      <c r="BL99" s="37"/>
      <c r="BN99" s="37"/>
      <c r="BO99" s="37"/>
      <c r="BP99" s="37"/>
      <c r="BQ99" s="37"/>
      <c r="BR99" s="37"/>
      <c r="BS99" s="229"/>
      <c r="BT99" s="230"/>
      <c r="BU99" s="231"/>
      <c r="BV99" s="231"/>
      <c r="BW99" s="231"/>
      <c r="BX99" s="231"/>
      <c r="BY99" s="231"/>
      <c r="BZ99" s="231"/>
      <c r="CA99" s="231"/>
      <c r="CB99" s="231"/>
      <c r="CC99" s="231"/>
      <c r="CD99" s="231"/>
      <c r="CE99" s="231"/>
      <c r="CF99" s="231"/>
      <c r="CG99" s="231"/>
      <c r="CH99" s="231"/>
      <c r="CI99" s="231"/>
      <c r="CJ99" s="231"/>
      <c r="CK99" s="232"/>
      <c r="CL99" s="230"/>
      <c r="CM99" s="231"/>
      <c r="CN99" s="231"/>
      <c r="CO99" s="231"/>
      <c r="CP99" s="231"/>
      <c r="CQ99" s="231"/>
      <c r="CR99" s="231"/>
      <c r="CS99" s="231"/>
      <c r="CT99" s="231"/>
      <c r="CU99" s="231"/>
      <c r="CV99" s="231"/>
      <c r="CW99" s="231"/>
      <c r="CX99" s="231"/>
      <c r="CY99" s="231"/>
      <c r="CZ99" s="231"/>
      <c r="DA99" s="231"/>
      <c r="DB99" s="231"/>
      <c r="DC99" s="231"/>
      <c r="DD99" s="232"/>
    </row>
    <row r="100" spans="1:108" ht="15.7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5"/>
      <c r="AS100" s="223"/>
      <c r="AT100" s="224" t="s">
        <v>256</v>
      </c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5"/>
      <c r="BT100" s="230"/>
      <c r="BU100" s="231"/>
      <c r="BV100" s="231"/>
      <c r="BW100" s="231"/>
      <c r="BX100" s="231"/>
      <c r="BY100" s="231"/>
      <c r="BZ100" s="231"/>
      <c r="CA100" s="231"/>
      <c r="CB100" s="231"/>
      <c r="CC100" s="231"/>
      <c r="CD100" s="231"/>
      <c r="CE100" s="231"/>
      <c r="CF100" s="231"/>
      <c r="CG100" s="231"/>
      <c r="CH100" s="231"/>
      <c r="CI100" s="231"/>
      <c r="CJ100" s="231"/>
      <c r="CK100" s="232"/>
      <c r="CL100" s="230"/>
      <c r="CM100" s="231"/>
      <c r="CN100" s="231"/>
      <c r="CO100" s="231"/>
      <c r="CP100" s="231"/>
      <c r="CQ100" s="231"/>
      <c r="CR100" s="231"/>
      <c r="CS100" s="231"/>
      <c r="CT100" s="231"/>
      <c r="CU100" s="231"/>
      <c r="CV100" s="231"/>
      <c r="CW100" s="231"/>
      <c r="CX100" s="231"/>
      <c r="CY100" s="231"/>
      <c r="CZ100" s="231"/>
      <c r="DA100" s="231"/>
      <c r="DB100" s="231"/>
      <c r="DC100" s="231"/>
      <c r="DD100" s="232"/>
    </row>
    <row r="101" spans="1:108" ht="15" customHeight="1">
      <c r="A101" s="223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5"/>
      <c r="AS101" s="223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26"/>
      <c r="BG101" s="255" t="s">
        <v>252</v>
      </c>
      <c r="BH101" s="255"/>
      <c r="BI101" s="255"/>
      <c r="BJ101" s="255"/>
      <c r="BK101" s="255"/>
      <c r="BL101" s="255"/>
      <c r="BM101" s="255"/>
      <c r="BN101" s="255"/>
      <c r="BO101" s="255"/>
      <c r="BP101" s="255"/>
      <c r="BQ101" s="255"/>
      <c r="BR101" s="255"/>
      <c r="BS101" s="256"/>
      <c r="BT101" s="230"/>
      <c r="BU101" s="231"/>
      <c r="BV101" s="231"/>
      <c r="BW101" s="231"/>
      <c r="BX101" s="231"/>
      <c r="BY101" s="231"/>
      <c r="BZ101" s="231"/>
      <c r="CA101" s="231"/>
      <c r="CB101" s="231"/>
      <c r="CC101" s="231"/>
      <c r="CD101" s="231"/>
      <c r="CE101" s="231"/>
      <c r="CF101" s="231"/>
      <c r="CG101" s="231"/>
      <c r="CH101" s="231"/>
      <c r="CI101" s="231"/>
      <c r="CJ101" s="231"/>
      <c r="CK101" s="232"/>
      <c r="CL101" s="230"/>
      <c r="CM101" s="231"/>
      <c r="CN101" s="231"/>
      <c r="CO101" s="231"/>
      <c r="CP101" s="231"/>
      <c r="CQ101" s="231"/>
      <c r="CR101" s="231"/>
      <c r="CS101" s="231"/>
      <c r="CT101" s="231"/>
      <c r="CU101" s="231"/>
      <c r="CV101" s="231"/>
      <c r="CW101" s="231"/>
      <c r="CX101" s="231"/>
      <c r="CY101" s="231"/>
      <c r="CZ101" s="231"/>
      <c r="DA101" s="231"/>
      <c r="DB101" s="231"/>
      <c r="DC101" s="231"/>
      <c r="DD101" s="232"/>
    </row>
    <row r="102" spans="1:108" ht="15.75">
      <c r="A102" s="223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5"/>
      <c r="AS102" s="223"/>
      <c r="AT102" s="224" t="s">
        <v>257</v>
      </c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5"/>
      <c r="BT102" s="230"/>
      <c r="BU102" s="231"/>
      <c r="BV102" s="231"/>
      <c r="BW102" s="231"/>
      <c r="BX102" s="231"/>
      <c r="BY102" s="231"/>
      <c r="BZ102" s="231"/>
      <c r="CA102" s="231"/>
      <c r="CB102" s="231"/>
      <c r="CC102" s="231"/>
      <c r="CD102" s="231"/>
      <c r="CE102" s="231"/>
      <c r="CF102" s="231"/>
      <c r="CG102" s="231"/>
      <c r="CH102" s="231"/>
      <c r="CI102" s="231"/>
      <c r="CJ102" s="231"/>
      <c r="CK102" s="232"/>
      <c r="CL102" s="230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1"/>
      <c r="CZ102" s="231"/>
      <c r="DA102" s="231"/>
      <c r="DB102" s="231"/>
      <c r="DC102" s="231"/>
      <c r="DD102" s="232"/>
    </row>
    <row r="103" spans="1:108" ht="15" customHeight="1">
      <c r="A103" s="223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5"/>
      <c r="AS103" s="223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6"/>
      <c r="BG103" s="255" t="s">
        <v>258</v>
      </c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6"/>
      <c r="BT103" s="230"/>
      <c r="BU103" s="231"/>
      <c r="BV103" s="231"/>
      <c r="BW103" s="231"/>
      <c r="BX103" s="231"/>
      <c r="BY103" s="231"/>
      <c r="BZ103" s="231"/>
      <c r="CA103" s="231"/>
      <c r="CB103" s="231"/>
      <c r="CC103" s="231"/>
      <c r="CD103" s="231"/>
      <c r="CE103" s="231"/>
      <c r="CF103" s="231"/>
      <c r="CG103" s="231"/>
      <c r="CH103" s="231"/>
      <c r="CI103" s="231"/>
      <c r="CJ103" s="231"/>
      <c r="CK103" s="232"/>
      <c r="CL103" s="230"/>
      <c r="CM103" s="231"/>
      <c r="CN103" s="231"/>
      <c r="CO103" s="231"/>
      <c r="CP103" s="231"/>
      <c r="CQ103" s="231"/>
      <c r="CR103" s="231"/>
      <c r="CS103" s="231"/>
      <c r="CT103" s="231"/>
      <c r="CU103" s="231"/>
      <c r="CV103" s="231"/>
      <c r="CW103" s="231"/>
      <c r="CX103" s="231"/>
      <c r="CY103" s="231"/>
      <c r="CZ103" s="231"/>
      <c r="DA103" s="231"/>
      <c r="DB103" s="231"/>
      <c r="DC103" s="231"/>
      <c r="DD103" s="232"/>
    </row>
    <row r="104" spans="1:108" ht="15.75">
      <c r="A104" s="223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5"/>
      <c r="AS104" s="223"/>
      <c r="AT104" s="224" t="s">
        <v>259</v>
      </c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5"/>
      <c r="BT104" s="230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2"/>
      <c r="CL104" s="230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1"/>
      <c r="CZ104" s="231"/>
      <c r="DA104" s="231"/>
      <c r="DB104" s="231"/>
      <c r="DC104" s="231"/>
      <c r="DD104" s="232"/>
    </row>
    <row r="105" spans="1:108" ht="15" customHeight="1">
      <c r="A105" s="223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5"/>
      <c r="AS105" s="223"/>
      <c r="AT105" s="227"/>
      <c r="AU105" s="227"/>
      <c r="AV105" s="227"/>
      <c r="AW105" s="227"/>
      <c r="AX105" s="227"/>
      <c r="AY105" s="227"/>
      <c r="AZ105" s="37" t="s">
        <v>260</v>
      </c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229"/>
      <c r="BT105" s="230"/>
      <c r="BU105" s="231"/>
      <c r="BV105" s="231"/>
      <c r="BW105" s="231"/>
      <c r="BX105" s="231"/>
      <c r="BY105" s="231"/>
      <c r="BZ105" s="231"/>
      <c r="CA105" s="231"/>
      <c r="CB105" s="231"/>
      <c r="CC105" s="231"/>
      <c r="CD105" s="231"/>
      <c r="CE105" s="231"/>
      <c r="CF105" s="231"/>
      <c r="CG105" s="231"/>
      <c r="CH105" s="231"/>
      <c r="CI105" s="231"/>
      <c r="CJ105" s="231"/>
      <c r="CK105" s="232"/>
      <c r="CL105" s="230"/>
      <c r="CM105" s="231"/>
      <c r="CN105" s="231"/>
      <c r="CO105" s="231"/>
      <c r="CP105" s="231"/>
      <c r="CQ105" s="231"/>
      <c r="CR105" s="231"/>
      <c r="CS105" s="231"/>
      <c r="CT105" s="231"/>
      <c r="CU105" s="231"/>
      <c r="CV105" s="231"/>
      <c r="CW105" s="231"/>
      <c r="CX105" s="231"/>
      <c r="CY105" s="231"/>
      <c r="CZ105" s="231"/>
      <c r="DA105" s="231"/>
      <c r="DB105" s="231"/>
      <c r="DC105" s="231"/>
      <c r="DD105" s="232"/>
    </row>
    <row r="106" spans="1:108" ht="15.75">
      <c r="A106" s="186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3"/>
      <c r="AS106" s="218"/>
      <c r="AT106" s="202" t="s">
        <v>261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3"/>
      <c r="BT106" s="207"/>
      <c r="BU106" s="208"/>
      <c r="BV106" s="208"/>
      <c r="BW106" s="208"/>
      <c r="BX106" s="208"/>
      <c r="BY106" s="208"/>
      <c r="BZ106" s="208"/>
      <c r="CA106" s="208"/>
      <c r="CB106" s="208"/>
      <c r="CC106" s="208"/>
      <c r="CD106" s="208"/>
      <c r="CE106" s="208"/>
      <c r="CF106" s="208"/>
      <c r="CG106" s="208"/>
      <c r="CH106" s="208"/>
      <c r="CI106" s="208"/>
      <c r="CJ106" s="208"/>
      <c r="CK106" s="209"/>
      <c r="CL106" s="207"/>
      <c r="CM106" s="208"/>
      <c r="CN106" s="208"/>
      <c r="CO106" s="208"/>
      <c r="CP106" s="208"/>
      <c r="CQ106" s="208"/>
      <c r="CR106" s="208"/>
      <c r="CS106" s="208"/>
      <c r="CT106" s="208"/>
      <c r="CU106" s="208"/>
      <c r="CV106" s="208"/>
      <c r="CW106" s="208"/>
      <c r="CX106" s="208"/>
      <c r="CY106" s="208"/>
      <c r="CZ106" s="208"/>
      <c r="DA106" s="208"/>
      <c r="DB106" s="208"/>
      <c r="DC106" s="208"/>
      <c r="DD106" s="209"/>
    </row>
    <row r="107" spans="1:108" ht="15" customHeight="1">
      <c r="A107" s="41" t="s">
        <v>262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</row>
    <row r="108" spans="1:108" ht="15" customHeight="1">
      <c r="A108" s="179"/>
      <c r="B108" s="193" t="s">
        <v>263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  <c r="AM108" s="193"/>
      <c r="AN108" s="193"/>
      <c r="AO108" s="193"/>
      <c r="AP108" s="193"/>
      <c r="AQ108" s="193"/>
      <c r="AR108" s="194"/>
      <c r="AS108" s="179"/>
      <c r="AT108" s="195"/>
      <c r="AU108" s="195"/>
      <c r="AV108" s="195"/>
      <c r="AW108" s="195"/>
      <c r="AX108" s="195"/>
      <c r="AY108" s="195"/>
      <c r="AZ108" s="196"/>
      <c r="BA108" s="210" t="s">
        <v>161</v>
      </c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1"/>
      <c r="BT108" s="199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1"/>
      <c r="CL108" s="199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1"/>
    </row>
    <row r="109" spans="1:108" ht="15" customHeight="1">
      <c r="A109" s="186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3"/>
      <c r="AS109" s="204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6"/>
      <c r="BT109" s="207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9"/>
      <c r="CL109" s="207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9"/>
    </row>
    <row r="110" spans="1:108" ht="15.75">
      <c r="A110" s="179"/>
      <c r="B110" s="193" t="s">
        <v>264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4"/>
      <c r="AS110" s="179"/>
      <c r="AT110" s="195"/>
      <c r="AU110" s="195"/>
      <c r="AV110" s="195"/>
      <c r="AW110" s="195"/>
      <c r="AX110" s="195"/>
      <c r="AY110" s="195"/>
      <c r="AZ110" s="196"/>
      <c r="BA110" s="210" t="s">
        <v>161</v>
      </c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1"/>
      <c r="BT110" s="199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1"/>
      <c r="CL110" s="199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1"/>
    </row>
    <row r="111" spans="1:108" ht="15" customHeight="1">
      <c r="A111" s="186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3"/>
      <c r="AS111" s="204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6"/>
      <c r="BT111" s="207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8"/>
      <c r="CK111" s="209"/>
      <c r="CL111" s="207"/>
      <c r="CM111" s="208"/>
      <c r="CN111" s="208"/>
      <c r="CO111" s="208"/>
      <c r="CP111" s="208"/>
      <c r="CQ111" s="208"/>
      <c r="CR111" s="208"/>
      <c r="CS111" s="208"/>
      <c r="CT111" s="208"/>
      <c r="CU111" s="208"/>
      <c r="CV111" s="208"/>
      <c r="CW111" s="208"/>
      <c r="CX111" s="208"/>
      <c r="CY111" s="208"/>
      <c r="CZ111" s="208"/>
      <c r="DA111" s="208"/>
      <c r="DB111" s="208"/>
      <c r="DC111" s="208"/>
      <c r="DD111" s="209"/>
    </row>
    <row r="112" spans="1:108" ht="15.75">
      <c r="A112" s="186"/>
      <c r="B112" s="219" t="s">
        <v>265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219"/>
      <c r="AO112" s="219"/>
      <c r="AP112" s="219"/>
      <c r="AQ112" s="219"/>
      <c r="AR112" s="220"/>
      <c r="AS112" s="218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20"/>
      <c r="BT112" s="239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1"/>
      <c r="CL112" s="239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1"/>
    </row>
    <row r="113" spans="1:108" ht="15" customHeight="1">
      <c r="A113" s="186"/>
      <c r="B113" s="219" t="s">
        <v>266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219"/>
      <c r="AO113" s="219"/>
      <c r="AP113" s="219"/>
      <c r="AQ113" s="219"/>
      <c r="AR113" s="220"/>
      <c r="AS113" s="218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20"/>
      <c r="BT113" s="239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1"/>
      <c r="CL113" s="239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1"/>
    </row>
    <row r="114" spans="1:108" ht="15" customHeight="1">
      <c r="A114" s="186"/>
      <c r="B114" s="219" t="s">
        <v>267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219"/>
      <c r="AO114" s="219"/>
      <c r="AP114" s="219"/>
      <c r="AQ114" s="219"/>
      <c r="AR114" s="220"/>
      <c r="AS114" s="218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20"/>
      <c r="BT114" s="239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1"/>
      <c r="CL114" s="239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1"/>
    </row>
    <row r="115" spans="1:108" ht="15" customHeight="1">
      <c r="A115" s="186"/>
      <c r="B115" s="156" t="s">
        <v>268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7"/>
      <c r="AS115" s="218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20"/>
      <c r="BT115" s="239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1"/>
      <c r="CL115" s="257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9"/>
    </row>
    <row r="116" spans="1:108" ht="15" customHeight="1">
      <c r="A116" s="260" t="s">
        <v>269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  <c r="BP116" s="260"/>
      <c r="BQ116" s="260"/>
      <c r="BR116" s="260"/>
      <c r="BS116" s="260"/>
      <c r="BT116" s="260"/>
      <c r="BU116" s="260"/>
      <c r="BV116" s="260"/>
      <c r="BW116" s="260"/>
      <c r="BX116" s="260"/>
      <c r="BY116" s="260"/>
      <c r="BZ116" s="260"/>
      <c r="CA116" s="260"/>
      <c r="CB116" s="260"/>
      <c r="CC116" s="260"/>
      <c r="CD116" s="260"/>
      <c r="CE116" s="260"/>
      <c r="CF116" s="260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60"/>
      <c r="CQ116" s="260"/>
      <c r="CR116" s="260"/>
      <c r="CS116" s="260"/>
      <c r="CT116" s="260"/>
      <c r="CU116" s="260"/>
      <c r="CV116" s="260"/>
      <c r="CW116" s="260"/>
      <c r="CX116" s="260"/>
      <c r="CY116" s="260"/>
      <c r="CZ116" s="260"/>
      <c r="DA116" s="260"/>
      <c r="DB116" s="260"/>
      <c r="DC116" s="260"/>
      <c r="DD116" s="260"/>
    </row>
    <row r="117" spans="1:108" ht="15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  <c r="AP117" s="226"/>
      <c r="AQ117" s="226"/>
      <c r="AR117" s="226"/>
      <c r="AS117" s="226"/>
      <c r="AT117" s="226"/>
      <c r="AU117" s="226"/>
      <c r="AV117" s="226"/>
      <c r="AW117" s="226"/>
      <c r="AX117" s="226"/>
      <c r="AY117" s="226"/>
      <c r="AZ117" s="226"/>
      <c r="BA117" s="226"/>
      <c r="BB117" s="226"/>
      <c r="BC117" s="226"/>
      <c r="BD117" s="226"/>
      <c r="BE117" s="226"/>
      <c r="BF117" s="226"/>
      <c r="BG117" s="226"/>
      <c r="BH117" s="226"/>
      <c r="BI117" s="226"/>
      <c r="BJ117" s="226"/>
      <c r="BK117" s="226"/>
      <c r="BL117" s="226"/>
      <c r="BM117" s="226"/>
      <c r="BN117" s="226"/>
      <c r="BO117" s="226"/>
      <c r="BP117" s="226"/>
      <c r="BQ117" s="226"/>
      <c r="BR117" s="226"/>
      <c r="BS117" s="226"/>
      <c r="BT117" s="226"/>
      <c r="BU117" s="226"/>
      <c r="BV117" s="226"/>
      <c r="BW117" s="226"/>
      <c r="BX117" s="226"/>
      <c r="BY117" s="226"/>
      <c r="BZ117" s="226"/>
      <c r="CA117" s="226"/>
      <c r="CB117" s="226"/>
      <c r="CC117" s="226"/>
      <c r="CD117" s="226"/>
      <c r="CE117" s="226"/>
      <c r="CF117" s="226"/>
      <c r="CG117" s="226"/>
      <c r="CH117" s="226"/>
      <c r="CI117" s="226"/>
      <c r="CJ117" s="226"/>
      <c r="CK117" s="226"/>
      <c r="CL117" s="226"/>
      <c r="CM117" s="226"/>
      <c r="CN117" s="226"/>
      <c r="CO117" s="226"/>
      <c r="CP117" s="226"/>
      <c r="CQ117" s="226"/>
      <c r="CR117" s="226"/>
      <c r="CS117" s="226"/>
      <c r="CT117" s="226"/>
      <c r="CU117" s="226"/>
      <c r="CV117" s="226"/>
      <c r="CW117" s="226"/>
      <c r="CX117" s="226"/>
      <c r="CY117" s="226"/>
      <c r="CZ117" s="226"/>
      <c r="DA117" s="226"/>
      <c r="DB117" s="226"/>
      <c r="DC117" s="226"/>
      <c r="DD117" s="226"/>
    </row>
    <row r="118" spans="1:108" ht="101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 t="s">
        <v>270</v>
      </c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 t="s">
        <v>271</v>
      </c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 t="s">
        <v>272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 t="s">
        <v>273</v>
      </c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 t="s">
        <v>274</v>
      </c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</row>
    <row r="119" spans="1:108" ht="15.75">
      <c r="A119" s="239" t="s">
        <v>275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1"/>
    </row>
    <row r="120" spans="1:108" ht="15.75">
      <c r="A120" s="261"/>
      <c r="B120" s="219" t="s">
        <v>276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20"/>
      <c r="AK120" s="262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20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</row>
    <row r="121" spans="1:108" ht="31.5" customHeight="1">
      <c r="A121" s="261"/>
      <c r="B121" s="219" t="s">
        <v>277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20"/>
      <c r="AK121" s="262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20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</row>
    <row r="122" spans="1:108" ht="15" customHeight="1">
      <c r="A122" s="261"/>
      <c r="B122" s="219" t="s">
        <v>278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20"/>
      <c r="AK122" s="262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20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</row>
    <row r="123" spans="1:108" ht="31.5" customHeight="1">
      <c r="A123" s="261"/>
      <c r="B123" s="219" t="s">
        <v>279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20"/>
      <c r="AK123" s="262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20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</row>
    <row r="124" spans="1:108" ht="31.5" customHeight="1">
      <c r="A124" s="261"/>
      <c r="B124" s="219" t="s">
        <v>280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20"/>
      <c r="AK124" s="262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20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</row>
    <row r="125" spans="1:108" ht="31.5" customHeight="1">
      <c r="A125" s="261"/>
      <c r="B125" s="263" t="s">
        <v>281</v>
      </c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4"/>
      <c r="AK125" s="265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4"/>
      <c r="AY125" s="266" t="s">
        <v>282</v>
      </c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>
        <v>4550</v>
      </c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7">
        <f>BJ125/'[1]хар-ка по 75-му'!E45/12</f>
        <v>4.5300677021107125</v>
      </c>
      <c r="BZ125" s="267"/>
      <c r="CA125" s="267"/>
      <c r="CB125" s="267"/>
      <c r="CC125" s="267"/>
      <c r="CD125" s="267"/>
      <c r="CE125" s="267"/>
      <c r="CF125" s="267"/>
      <c r="CG125" s="267"/>
      <c r="CH125" s="267"/>
      <c r="CI125" s="267"/>
      <c r="CJ125" s="267"/>
      <c r="CK125" s="267"/>
      <c r="CL125" s="267"/>
      <c r="CM125" s="266" t="s">
        <v>283</v>
      </c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</row>
    <row r="126" spans="1:108" ht="32.25" customHeight="1">
      <c r="A126" s="261"/>
      <c r="B126" s="219" t="s">
        <v>284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  <c r="AD126" s="219"/>
      <c r="AE126" s="219"/>
      <c r="AF126" s="219"/>
      <c r="AG126" s="219"/>
      <c r="AH126" s="219"/>
      <c r="AI126" s="219"/>
      <c r="AJ126" s="220"/>
      <c r="AK126" s="262"/>
      <c r="AL126" s="219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20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</row>
    <row r="127" spans="1:108" ht="47.25" customHeight="1">
      <c r="A127" s="261"/>
      <c r="B127" s="219" t="s">
        <v>285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19"/>
      <c r="AG127" s="219"/>
      <c r="AH127" s="219"/>
      <c r="AI127" s="219"/>
      <c r="AJ127" s="220"/>
      <c r="AK127" s="262"/>
      <c r="AL127" s="219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20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</row>
    <row r="128" spans="1:108" ht="30" customHeight="1">
      <c r="A128" s="261"/>
      <c r="B128" s="219" t="s">
        <v>286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20"/>
      <c r="AK128" s="262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20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</row>
    <row r="129" spans="1:108" ht="31.5" customHeight="1">
      <c r="A129" s="261"/>
      <c r="B129" s="156" t="s">
        <v>287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7"/>
      <c r="AK129" s="4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7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</row>
    <row r="130" spans="1:108" ht="31.5" customHeight="1">
      <c r="A130" s="261"/>
      <c r="B130" s="219" t="s">
        <v>288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20"/>
      <c r="AK130" s="262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20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</row>
    <row r="131" spans="1:108" ht="32.25" customHeight="1">
      <c r="A131" s="261"/>
      <c r="B131" s="219" t="s">
        <v>289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20"/>
      <c r="AK131" s="262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20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</row>
    <row r="132" spans="1:108" ht="15.75">
      <c r="A132" s="269" t="s">
        <v>290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270"/>
      <c r="AA132" s="270"/>
      <c r="AB132" s="270"/>
      <c r="AC132" s="270"/>
      <c r="AD132" s="270"/>
      <c r="AE132" s="270"/>
      <c r="AF132" s="270"/>
      <c r="AG132" s="270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1"/>
    </row>
    <row r="133" spans="1:108" ht="33.75" customHeight="1">
      <c r="A133" s="261"/>
      <c r="B133" s="219" t="s">
        <v>291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20"/>
      <c r="AK133" s="262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20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</row>
    <row r="134" spans="1:108" ht="31.5" customHeight="1">
      <c r="A134" s="261"/>
      <c r="B134" s="219" t="s">
        <v>292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20"/>
      <c r="AK134" s="262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</row>
    <row r="135" spans="1:108" ht="29.25" customHeight="1">
      <c r="A135" s="261"/>
      <c r="B135" s="219" t="s">
        <v>293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20"/>
      <c r="AK135" s="262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20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</row>
    <row r="136" spans="1:108" ht="32.25" customHeight="1">
      <c r="A136" s="261"/>
      <c r="B136" s="219" t="s">
        <v>294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20"/>
      <c r="AK136" s="262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20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</row>
    <row r="137" spans="1:108" ht="47.25" customHeight="1">
      <c r="A137" s="261"/>
      <c r="B137" s="219" t="s">
        <v>295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20"/>
      <c r="AK137" s="262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20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</row>
    <row r="138" spans="1:108" ht="47.25" customHeight="1">
      <c r="A138" s="261"/>
      <c r="B138" s="219" t="s">
        <v>296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20"/>
      <c r="AK138" s="262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20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</row>
    <row r="139" spans="1:108" ht="32.25" customHeight="1">
      <c r="A139" s="261"/>
      <c r="B139" s="219" t="s">
        <v>297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20"/>
      <c r="AK139" s="262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20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</row>
    <row r="140" spans="1:108" ht="31.5" customHeight="1">
      <c r="A140" s="261"/>
      <c r="B140" s="219" t="s">
        <v>298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20"/>
      <c r="AK140" s="262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20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</row>
    <row r="141" spans="1:108" ht="47.25" customHeight="1">
      <c r="A141" s="261"/>
      <c r="B141" s="219" t="s">
        <v>299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19"/>
      <c r="AG141" s="219"/>
      <c r="AH141" s="219"/>
      <c r="AI141" s="219"/>
      <c r="AJ141" s="220"/>
      <c r="AK141" s="262"/>
      <c r="AL141" s="219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20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</row>
    <row r="142" spans="1:108" ht="33" customHeight="1">
      <c r="A142" s="261"/>
      <c r="B142" s="219" t="s">
        <v>300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  <c r="AD142" s="219"/>
      <c r="AE142" s="219"/>
      <c r="AF142" s="219"/>
      <c r="AG142" s="219"/>
      <c r="AH142" s="219"/>
      <c r="AI142" s="219"/>
      <c r="AJ142" s="220"/>
      <c r="AK142" s="262"/>
      <c r="AL142" s="219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20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</row>
    <row r="143" spans="1:108" ht="30" customHeight="1">
      <c r="A143" s="261"/>
      <c r="B143" s="219" t="s">
        <v>301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19"/>
      <c r="AG143" s="219"/>
      <c r="AH143" s="219"/>
      <c r="AI143" s="219"/>
      <c r="AJ143" s="220"/>
      <c r="AK143" s="262"/>
      <c r="AL143" s="219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20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</row>
    <row r="144" spans="1:108" ht="15.75">
      <c r="A144" s="261"/>
      <c r="B144" s="219" t="s">
        <v>302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  <c r="AD144" s="219"/>
      <c r="AE144" s="219"/>
      <c r="AF144" s="219"/>
      <c r="AG144" s="219"/>
      <c r="AH144" s="219"/>
      <c r="AI144" s="219"/>
      <c r="AJ144" s="220"/>
      <c r="AK144" s="262"/>
      <c r="AL144" s="219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20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</row>
    <row r="145" spans="1:108" ht="15" customHeight="1">
      <c r="A145" s="261"/>
      <c r="B145" s="219" t="s">
        <v>303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20"/>
      <c r="AK145" s="262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20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</row>
    <row r="146" spans="1:108" ht="47.25" customHeight="1">
      <c r="A146" s="261"/>
      <c r="B146" s="219" t="s">
        <v>304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20"/>
      <c r="AK146" s="262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20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</row>
    <row r="147" spans="1:108" ht="48.75" customHeight="1">
      <c r="A147" s="261"/>
      <c r="B147" s="219" t="s">
        <v>305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20"/>
      <c r="AK147" s="262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20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</row>
    <row r="148" spans="1:108" ht="33" customHeight="1">
      <c r="A148" s="261"/>
      <c r="B148" s="219" t="s">
        <v>306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9"/>
      <c r="AG148" s="219"/>
      <c r="AH148" s="219"/>
      <c r="AI148" s="219"/>
      <c r="AJ148" s="220"/>
      <c r="AK148" s="262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20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</row>
    <row r="149" spans="1:108" ht="32.25" customHeight="1">
      <c r="A149" s="261"/>
      <c r="B149" s="219" t="s">
        <v>307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20"/>
      <c r="AK149" s="262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20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</row>
    <row r="150" spans="1:108" ht="15.75">
      <c r="A150" s="269" t="s">
        <v>308</v>
      </c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270"/>
      <c r="AU150" s="270"/>
      <c r="AV150" s="270"/>
      <c r="AW150" s="270"/>
      <c r="AX150" s="270"/>
      <c r="AY150" s="270"/>
      <c r="AZ150" s="270"/>
      <c r="BA150" s="270"/>
      <c r="BB150" s="270"/>
      <c r="BC150" s="270"/>
      <c r="BD150" s="270"/>
      <c r="BE150" s="270"/>
      <c r="BF150" s="270"/>
      <c r="BG150" s="270"/>
      <c r="BH150" s="270"/>
      <c r="BI150" s="270"/>
      <c r="BJ150" s="270"/>
      <c r="BK150" s="270"/>
      <c r="BL150" s="270"/>
      <c r="BM150" s="270"/>
      <c r="BN150" s="270"/>
      <c r="BO150" s="270"/>
      <c r="BP150" s="270"/>
      <c r="BQ150" s="270"/>
      <c r="BR150" s="270"/>
      <c r="BS150" s="270"/>
      <c r="BT150" s="270"/>
      <c r="BU150" s="270"/>
      <c r="BV150" s="270"/>
      <c r="BW150" s="270"/>
      <c r="BX150" s="270"/>
      <c r="BY150" s="270"/>
      <c r="BZ150" s="270"/>
      <c r="CA150" s="270"/>
      <c r="CB150" s="270"/>
      <c r="CC150" s="270"/>
      <c r="CD150" s="270"/>
      <c r="CE150" s="270"/>
      <c r="CF150" s="270"/>
      <c r="CG150" s="270"/>
      <c r="CH150" s="270"/>
      <c r="CI150" s="270"/>
      <c r="CJ150" s="270"/>
      <c r="CK150" s="270"/>
      <c r="CL150" s="270"/>
      <c r="CM150" s="270"/>
      <c r="CN150" s="270"/>
      <c r="CO150" s="270"/>
      <c r="CP150" s="270"/>
      <c r="CQ150" s="270"/>
      <c r="CR150" s="270"/>
      <c r="CS150" s="270"/>
      <c r="CT150" s="270"/>
      <c r="CU150" s="270"/>
      <c r="CV150" s="270"/>
      <c r="CW150" s="270"/>
      <c r="CX150" s="270"/>
      <c r="CY150" s="270"/>
      <c r="CZ150" s="270"/>
      <c r="DA150" s="270"/>
      <c r="DB150" s="270"/>
      <c r="DC150" s="270"/>
      <c r="DD150" s="271"/>
    </row>
    <row r="151" spans="1:108" ht="15" customHeight="1">
      <c r="A151" s="261"/>
      <c r="B151" s="219" t="s">
        <v>309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20"/>
      <c r="AK151" s="262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20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</row>
    <row r="152" spans="1:108" ht="30.75" customHeight="1">
      <c r="A152" s="261"/>
      <c r="B152" s="219" t="s">
        <v>310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20"/>
      <c r="AK152" s="262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20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</row>
    <row r="153" spans="1:108" ht="61.5" customHeight="1">
      <c r="A153" s="261"/>
      <c r="B153" s="219" t="s">
        <v>311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20"/>
      <c r="AK153" s="262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20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</row>
    <row r="154" spans="1:108" ht="33" customHeight="1">
      <c r="A154" s="261"/>
      <c r="B154" s="219" t="s">
        <v>312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20"/>
      <c r="AK154" s="262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20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</row>
    <row r="155" spans="1:108" ht="33" customHeight="1">
      <c r="A155" s="261"/>
      <c r="B155" s="219" t="s">
        <v>313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20"/>
      <c r="AK155" s="262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20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</row>
    <row r="156" spans="1:108" ht="45.75" customHeight="1">
      <c r="A156" s="272"/>
      <c r="B156" s="156" t="s">
        <v>314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7"/>
      <c r="AK156" s="4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7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</row>
    <row r="157" spans="1:108" ht="46.5" customHeight="1">
      <c r="A157" s="261"/>
      <c r="B157" s="219" t="s">
        <v>315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  <c r="AH157" s="219"/>
      <c r="AI157" s="219"/>
      <c r="AJ157" s="220"/>
      <c r="AK157" s="262"/>
      <c r="AL157" s="219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20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</row>
    <row r="158" spans="1:108" ht="32.25" customHeight="1">
      <c r="A158" s="261"/>
      <c r="B158" s="219" t="s">
        <v>316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  <c r="AD158" s="219"/>
      <c r="AE158" s="219"/>
      <c r="AF158" s="219"/>
      <c r="AG158" s="219"/>
      <c r="AH158" s="219"/>
      <c r="AI158" s="219"/>
      <c r="AJ158" s="220"/>
      <c r="AK158" s="262"/>
      <c r="AL158" s="219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20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</row>
    <row r="159" spans="1:108" ht="78.75" customHeight="1">
      <c r="A159" s="261"/>
      <c r="B159" s="219" t="s">
        <v>317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19"/>
      <c r="AG159" s="219"/>
      <c r="AH159" s="219"/>
      <c r="AI159" s="219"/>
      <c r="AJ159" s="220"/>
      <c r="AK159" s="262"/>
      <c r="AL159" s="219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20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</row>
    <row r="160" spans="1:108" ht="46.5" customHeight="1">
      <c r="A160" s="261"/>
      <c r="B160" s="219" t="s">
        <v>318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  <c r="AD160" s="219"/>
      <c r="AE160" s="219"/>
      <c r="AF160" s="219"/>
      <c r="AG160" s="219"/>
      <c r="AH160" s="219"/>
      <c r="AI160" s="219"/>
      <c r="AJ160" s="220"/>
      <c r="AK160" s="262"/>
      <c r="AL160" s="219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20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</row>
    <row r="161" spans="1:108" ht="46.5" customHeight="1">
      <c r="A161" s="261"/>
      <c r="B161" s="219" t="s">
        <v>319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20"/>
      <c r="AK161" s="262"/>
      <c r="AL161" s="219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20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</row>
    <row r="162" spans="1:108" ht="33.75" customHeight="1">
      <c r="A162" s="261"/>
      <c r="B162" s="219" t="s">
        <v>320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  <c r="AD162" s="219"/>
      <c r="AE162" s="219"/>
      <c r="AF162" s="219"/>
      <c r="AG162" s="219"/>
      <c r="AH162" s="219"/>
      <c r="AI162" s="219"/>
      <c r="AJ162" s="220"/>
      <c r="AK162" s="262"/>
      <c r="AL162" s="219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20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</row>
    <row r="163" spans="1:108" ht="31.5" customHeight="1">
      <c r="A163" s="261"/>
      <c r="B163" s="219" t="s">
        <v>321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20"/>
      <c r="AK163" s="262"/>
      <c r="AL163" s="219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20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</row>
    <row r="164" spans="1:108" ht="15.75">
      <c r="A164" s="269" t="s">
        <v>322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1"/>
    </row>
    <row r="165" spans="1:108" ht="47.25" customHeight="1">
      <c r="A165" s="261"/>
      <c r="B165" s="219" t="s">
        <v>323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20"/>
      <c r="AK165" s="262"/>
      <c r="AL165" s="219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20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</row>
    <row r="166" spans="1:108" ht="47.25" customHeight="1">
      <c r="A166" s="261"/>
      <c r="B166" s="219" t="s">
        <v>324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  <c r="AD166" s="219"/>
      <c r="AE166" s="219"/>
      <c r="AF166" s="219"/>
      <c r="AG166" s="219"/>
      <c r="AH166" s="219"/>
      <c r="AI166" s="219"/>
      <c r="AJ166" s="220"/>
      <c r="AK166" s="262"/>
      <c r="AL166" s="219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20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</row>
    <row r="167" spans="1:108" ht="64.5" customHeight="1">
      <c r="A167" s="261"/>
      <c r="B167" s="219" t="s">
        <v>325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20"/>
      <c r="AK167" s="262"/>
      <c r="AL167" s="219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20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</row>
    <row r="168" spans="1:108" ht="66" customHeight="1">
      <c r="A168" s="261"/>
      <c r="B168" s="219" t="s">
        <v>326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  <c r="AD168" s="219"/>
      <c r="AE168" s="219"/>
      <c r="AF168" s="219"/>
      <c r="AG168" s="219"/>
      <c r="AH168" s="219"/>
      <c r="AI168" s="219"/>
      <c r="AJ168" s="220"/>
      <c r="AK168" s="262"/>
      <c r="AL168" s="219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20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</row>
    <row r="169" spans="1:108" ht="33" customHeight="1">
      <c r="A169" s="261"/>
      <c r="B169" s="219" t="s">
        <v>327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  <c r="AD169" s="219"/>
      <c r="AE169" s="219"/>
      <c r="AF169" s="219"/>
      <c r="AG169" s="219"/>
      <c r="AH169" s="219"/>
      <c r="AI169" s="219"/>
      <c r="AJ169" s="220"/>
      <c r="AK169" s="262"/>
      <c r="AL169" s="219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20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</row>
    <row r="170" spans="1:108" ht="15.75">
      <c r="A170" s="269" t="s">
        <v>328</v>
      </c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270"/>
      <c r="AU170" s="270"/>
      <c r="AV170" s="270"/>
      <c r="AW170" s="270"/>
      <c r="AX170" s="270"/>
      <c r="AY170" s="270"/>
      <c r="AZ170" s="270"/>
      <c r="BA170" s="270"/>
      <c r="BB170" s="270"/>
      <c r="BC170" s="270"/>
      <c r="BD170" s="270"/>
      <c r="BE170" s="270"/>
      <c r="BF170" s="270"/>
      <c r="BG170" s="270"/>
      <c r="BH170" s="270"/>
      <c r="BI170" s="270"/>
      <c r="BJ170" s="270"/>
      <c r="BK170" s="270"/>
      <c r="BL170" s="270"/>
      <c r="BM170" s="270"/>
      <c r="BN170" s="270"/>
      <c r="BO170" s="270"/>
      <c r="BP170" s="270"/>
      <c r="BQ170" s="270"/>
      <c r="BR170" s="270"/>
      <c r="BS170" s="270"/>
      <c r="BT170" s="270"/>
      <c r="BU170" s="270"/>
      <c r="BV170" s="270"/>
      <c r="BW170" s="270"/>
      <c r="BX170" s="270"/>
      <c r="BY170" s="270"/>
      <c r="BZ170" s="270"/>
      <c r="CA170" s="270"/>
      <c r="CB170" s="270"/>
      <c r="CC170" s="270"/>
      <c r="CD170" s="270"/>
      <c r="CE170" s="270"/>
      <c r="CF170" s="270"/>
      <c r="CG170" s="270"/>
      <c r="CH170" s="270"/>
      <c r="CI170" s="270"/>
      <c r="CJ170" s="270"/>
      <c r="CK170" s="270"/>
      <c r="CL170" s="270"/>
      <c r="CM170" s="270"/>
      <c r="CN170" s="270"/>
      <c r="CO170" s="270"/>
      <c r="CP170" s="270"/>
      <c r="CQ170" s="270"/>
      <c r="CR170" s="270"/>
      <c r="CS170" s="270"/>
      <c r="CT170" s="270"/>
      <c r="CU170" s="270"/>
      <c r="CV170" s="270"/>
      <c r="CW170" s="270"/>
      <c r="CX170" s="270"/>
      <c r="CY170" s="270"/>
      <c r="CZ170" s="270"/>
      <c r="DA170" s="270"/>
      <c r="DB170" s="270"/>
      <c r="DC170" s="270"/>
      <c r="DD170" s="271"/>
    </row>
    <row r="171" spans="1:108" ht="15" customHeight="1">
      <c r="A171" s="261"/>
      <c r="B171" s="219" t="s">
        <v>329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  <c r="AD171" s="219"/>
      <c r="AE171" s="219"/>
      <c r="AF171" s="219"/>
      <c r="AG171" s="219"/>
      <c r="AH171" s="219"/>
      <c r="AI171" s="219"/>
      <c r="AJ171" s="220"/>
      <c r="AK171" s="262"/>
      <c r="AL171" s="219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20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</row>
    <row r="172" spans="1:108" ht="32.25" customHeight="1">
      <c r="A172" s="261"/>
      <c r="B172" s="219" t="s">
        <v>330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  <c r="AD172" s="219"/>
      <c r="AE172" s="219"/>
      <c r="AF172" s="219"/>
      <c r="AG172" s="219"/>
      <c r="AH172" s="219"/>
      <c r="AI172" s="219"/>
      <c r="AJ172" s="220"/>
      <c r="AK172" s="262"/>
      <c r="AL172" s="219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20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</row>
    <row r="173" spans="1:108" ht="34.5" customHeight="1">
      <c r="A173" s="261"/>
      <c r="B173" s="219" t="s">
        <v>331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  <c r="AD173" s="219"/>
      <c r="AE173" s="219"/>
      <c r="AF173" s="219"/>
      <c r="AG173" s="219"/>
      <c r="AH173" s="219"/>
      <c r="AI173" s="219"/>
      <c r="AJ173" s="220"/>
      <c r="AK173" s="262"/>
      <c r="AL173" s="219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20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</row>
    <row r="174" spans="1:108" ht="48" customHeight="1">
      <c r="A174" s="261"/>
      <c r="B174" s="219" t="s">
        <v>332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  <c r="AD174" s="219"/>
      <c r="AE174" s="219"/>
      <c r="AF174" s="219"/>
      <c r="AG174" s="219"/>
      <c r="AH174" s="219"/>
      <c r="AI174" s="219"/>
      <c r="AJ174" s="220"/>
      <c r="AK174" s="262"/>
      <c r="AL174" s="219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20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</row>
    <row r="175" spans="1:108" ht="62.25" customHeight="1">
      <c r="A175" s="261"/>
      <c r="B175" s="219" t="s">
        <v>333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  <c r="AD175" s="219"/>
      <c r="AE175" s="219"/>
      <c r="AF175" s="219"/>
      <c r="AG175" s="219"/>
      <c r="AH175" s="219"/>
      <c r="AI175" s="219"/>
      <c r="AJ175" s="220"/>
      <c r="AK175" s="262"/>
      <c r="AL175" s="219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20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</row>
    <row r="176" spans="1:108" ht="79.5" customHeight="1">
      <c r="A176" s="261"/>
      <c r="B176" s="219" t="s">
        <v>334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  <c r="AD176" s="219"/>
      <c r="AE176" s="219"/>
      <c r="AF176" s="219"/>
      <c r="AG176" s="219"/>
      <c r="AH176" s="219"/>
      <c r="AI176" s="219"/>
      <c r="AJ176" s="220"/>
      <c r="AK176" s="262"/>
      <c r="AL176" s="219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20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</row>
    <row r="177" spans="1:108" ht="15.75">
      <c r="A177" s="261"/>
      <c r="B177" s="219" t="s">
        <v>335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  <c r="AD177" s="219"/>
      <c r="AE177" s="219"/>
      <c r="AF177" s="219"/>
      <c r="AG177" s="219"/>
      <c r="AH177" s="219"/>
      <c r="AI177" s="219"/>
      <c r="AJ177" s="220"/>
      <c r="AK177" s="262"/>
      <c r="AL177" s="219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20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</row>
    <row r="178" spans="1:108" ht="15" customHeight="1">
      <c r="A178" s="261"/>
      <c r="B178" s="219" t="s">
        <v>336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  <c r="AD178" s="219"/>
      <c r="AE178" s="219"/>
      <c r="AF178" s="219"/>
      <c r="AG178" s="219"/>
      <c r="AH178" s="219"/>
      <c r="AI178" s="219"/>
      <c r="AJ178" s="220"/>
      <c r="AK178" s="262"/>
      <c r="AL178" s="219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20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</row>
    <row r="179" spans="1:108" ht="35.25" customHeight="1">
      <c r="A179" s="261"/>
      <c r="B179" s="219" t="s">
        <v>337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  <c r="AD179" s="219"/>
      <c r="AE179" s="219"/>
      <c r="AF179" s="219"/>
      <c r="AG179" s="219"/>
      <c r="AH179" s="219"/>
      <c r="AI179" s="219"/>
      <c r="AJ179" s="220"/>
      <c r="AK179" s="262"/>
      <c r="AL179" s="219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20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</row>
    <row r="180" spans="1:108" ht="33.75" customHeight="1">
      <c r="A180" s="261"/>
      <c r="B180" s="219" t="s">
        <v>338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  <c r="AD180" s="219"/>
      <c r="AE180" s="219"/>
      <c r="AF180" s="219"/>
      <c r="AG180" s="219"/>
      <c r="AH180" s="219"/>
      <c r="AI180" s="219"/>
      <c r="AJ180" s="220"/>
      <c r="AK180" s="262"/>
      <c r="AL180" s="219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20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</row>
    <row r="181" spans="1:108" ht="15.75">
      <c r="A181" s="269" t="s">
        <v>339</v>
      </c>
      <c r="B181" s="270"/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270"/>
      <c r="AU181" s="270"/>
      <c r="AV181" s="270"/>
      <c r="AW181" s="270"/>
      <c r="AX181" s="270"/>
      <c r="AY181" s="270"/>
      <c r="AZ181" s="270"/>
      <c r="BA181" s="270"/>
      <c r="BB181" s="270"/>
      <c r="BC181" s="270"/>
      <c r="BD181" s="270"/>
      <c r="BE181" s="270"/>
      <c r="BF181" s="270"/>
      <c r="BG181" s="270"/>
      <c r="BH181" s="270"/>
      <c r="BI181" s="270"/>
      <c r="BJ181" s="270"/>
      <c r="BK181" s="270"/>
      <c r="BL181" s="270"/>
      <c r="BM181" s="270"/>
      <c r="BN181" s="270"/>
      <c r="BO181" s="270"/>
      <c r="BP181" s="270"/>
      <c r="BQ181" s="270"/>
      <c r="BR181" s="270"/>
      <c r="BS181" s="270"/>
      <c r="BT181" s="270"/>
      <c r="BU181" s="270"/>
      <c r="BV181" s="270"/>
      <c r="BW181" s="270"/>
      <c r="BX181" s="270"/>
      <c r="BY181" s="270"/>
      <c r="BZ181" s="270"/>
      <c r="CA181" s="270"/>
      <c r="CB181" s="270"/>
      <c r="CC181" s="270"/>
      <c r="CD181" s="270"/>
      <c r="CE181" s="270"/>
      <c r="CF181" s="270"/>
      <c r="CG181" s="270"/>
      <c r="CH181" s="270"/>
      <c r="CI181" s="270"/>
      <c r="CJ181" s="270"/>
      <c r="CK181" s="270"/>
      <c r="CL181" s="270"/>
      <c r="CM181" s="270"/>
      <c r="CN181" s="270"/>
      <c r="CO181" s="270"/>
      <c r="CP181" s="270"/>
      <c r="CQ181" s="270"/>
      <c r="CR181" s="270"/>
      <c r="CS181" s="270"/>
      <c r="CT181" s="270"/>
      <c r="CU181" s="270"/>
      <c r="CV181" s="270"/>
      <c r="CW181" s="270"/>
      <c r="CX181" s="270"/>
      <c r="CY181" s="270"/>
      <c r="CZ181" s="270"/>
      <c r="DA181" s="270"/>
      <c r="DB181" s="270"/>
      <c r="DC181" s="270"/>
      <c r="DD181" s="271"/>
    </row>
    <row r="182" spans="1:108" ht="69.75" customHeight="1">
      <c r="A182" s="272"/>
      <c r="B182" s="156" t="s">
        <v>340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7"/>
      <c r="AK182" s="4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</row>
    <row r="183" spans="1:108" ht="35.25" customHeight="1">
      <c r="A183" s="261"/>
      <c r="B183" s="219" t="s">
        <v>341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9"/>
      <c r="AF183" s="219"/>
      <c r="AG183" s="219"/>
      <c r="AH183" s="219"/>
      <c r="AI183" s="219"/>
      <c r="AJ183" s="220"/>
      <c r="AK183" s="262"/>
      <c r="AL183" s="219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20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</row>
    <row r="184" spans="1:108" ht="33.75" customHeight="1">
      <c r="A184" s="261"/>
      <c r="B184" s="219" t="s">
        <v>342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  <c r="AD184" s="219"/>
      <c r="AE184" s="219"/>
      <c r="AF184" s="219"/>
      <c r="AG184" s="219"/>
      <c r="AH184" s="219"/>
      <c r="AI184" s="219"/>
      <c r="AJ184" s="220"/>
      <c r="AK184" s="262"/>
      <c r="AL184" s="219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20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</row>
    <row r="185" spans="1:108" ht="15" customHeight="1">
      <c r="A185" s="261"/>
      <c r="B185" s="219" t="s">
        <v>343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9"/>
      <c r="AF185" s="219"/>
      <c r="AG185" s="219"/>
      <c r="AH185" s="219"/>
      <c r="AI185" s="219"/>
      <c r="AJ185" s="220"/>
      <c r="AK185" s="262"/>
      <c r="AL185" s="219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20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</row>
    <row r="186" spans="1:108" ht="15" customHeight="1">
      <c r="A186" s="269" t="s">
        <v>344</v>
      </c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270"/>
      <c r="AU186" s="270"/>
      <c r="AV186" s="270"/>
      <c r="AW186" s="270"/>
      <c r="AX186" s="270"/>
      <c r="AY186" s="270"/>
      <c r="AZ186" s="270"/>
      <c r="BA186" s="270"/>
      <c r="BB186" s="270"/>
      <c r="BC186" s="270"/>
      <c r="BD186" s="270"/>
      <c r="BE186" s="270"/>
      <c r="BF186" s="270"/>
      <c r="BG186" s="270"/>
      <c r="BH186" s="270"/>
      <c r="BI186" s="270"/>
      <c r="BJ186" s="270"/>
      <c r="BK186" s="270"/>
      <c r="BL186" s="270"/>
      <c r="BM186" s="270"/>
      <c r="BN186" s="270"/>
      <c r="BO186" s="270"/>
      <c r="BP186" s="270"/>
      <c r="BQ186" s="270"/>
      <c r="BR186" s="270"/>
      <c r="BS186" s="270"/>
      <c r="BT186" s="270"/>
      <c r="BU186" s="270"/>
      <c r="BV186" s="270"/>
      <c r="BW186" s="270"/>
      <c r="BX186" s="270"/>
      <c r="BY186" s="270"/>
      <c r="BZ186" s="270"/>
      <c r="CA186" s="270"/>
      <c r="CB186" s="270"/>
      <c r="CC186" s="270"/>
      <c r="CD186" s="270"/>
      <c r="CE186" s="270"/>
      <c r="CF186" s="270"/>
      <c r="CG186" s="270"/>
      <c r="CH186" s="270"/>
      <c r="CI186" s="270"/>
      <c r="CJ186" s="270"/>
      <c r="CK186" s="270"/>
      <c r="CL186" s="270"/>
      <c r="CM186" s="270"/>
      <c r="CN186" s="270"/>
      <c r="CO186" s="270"/>
      <c r="CP186" s="270"/>
      <c r="CQ186" s="270"/>
      <c r="CR186" s="270"/>
      <c r="CS186" s="270"/>
      <c r="CT186" s="270"/>
      <c r="CU186" s="270"/>
      <c r="CV186" s="270"/>
      <c r="CW186" s="270"/>
      <c r="CX186" s="270"/>
      <c r="CY186" s="270"/>
      <c r="CZ186" s="270"/>
      <c r="DA186" s="270"/>
      <c r="DB186" s="270"/>
      <c r="DC186" s="270"/>
      <c r="DD186" s="271"/>
    </row>
    <row r="187" spans="1:108" ht="15" customHeight="1">
      <c r="A187" s="261"/>
      <c r="B187" s="219" t="s">
        <v>345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  <c r="AD187" s="219"/>
      <c r="AE187" s="219"/>
      <c r="AF187" s="219"/>
      <c r="AG187" s="219"/>
      <c r="AH187" s="219"/>
      <c r="AI187" s="219"/>
      <c r="AJ187" s="220"/>
      <c r="AK187" s="262"/>
      <c r="AL187" s="219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20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</row>
    <row r="188" spans="1:108" ht="49.5" customHeight="1">
      <c r="A188" s="261"/>
      <c r="B188" s="219" t="s">
        <v>346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  <c r="AD188" s="219"/>
      <c r="AE188" s="219"/>
      <c r="AF188" s="219"/>
      <c r="AG188" s="219"/>
      <c r="AH188" s="219"/>
      <c r="AI188" s="219"/>
      <c r="AJ188" s="220"/>
      <c r="AK188" s="262"/>
      <c r="AL188" s="219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20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</row>
    <row r="189" spans="1:108" ht="48.75" customHeight="1">
      <c r="A189" s="261"/>
      <c r="B189" s="219" t="s">
        <v>347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20"/>
      <c r="AK189" s="262"/>
      <c r="AL189" s="219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20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</row>
    <row r="190" spans="1:108" ht="48" customHeight="1">
      <c r="A190" s="261"/>
      <c r="B190" s="219" t="s">
        <v>348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  <c r="AD190" s="219"/>
      <c r="AE190" s="219"/>
      <c r="AF190" s="219"/>
      <c r="AG190" s="219"/>
      <c r="AH190" s="219"/>
      <c r="AI190" s="219"/>
      <c r="AJ190" s="220"/>
      <c r="AK190" s="262"/>
      <c r="AL190" s="219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20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</row>
    <row r="191" spans="1:108" ht="32.25" customHeight="1">
      <c r="A191" s="261"/>
      <c r="B191" s="219" t="s">
        <v>349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20"/>
      <c r="AK191" s="262"/>
      <c r="AL191" s="219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20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</row>
    <row r="192" spans="1:108" ht="15.75">
      <c r="A192" s="261"/>
      <c r="B192" s="219" t="s">
        <v>350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  <c r="AD192" s="219"/>
      <c r="AE192" s="219"/>
      <c r="AF192" s="219"/>
      <c r="AG192" s="219"/>
      <c r="AH192" s="219"/>
      <c r="AI192" s="219"/>
      <c r="AJ192" s="220"/>
      <c r="AK192" s="262"/>
      <c r="AL192" s="219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20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</row>
    <row r="193" spans="1:108" ht="15" customHeight="1">
      <c r="A193" s="269" t="s">
        <v>351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V193" s="270"/>
      <c r="W193" s="270"/>
      <c r="X193" s="270"/>
      <c r="Y193" s="270"/>
      <c r="Z193" s="270"/>
      <c r="AA193" s="270"/>
      <c r="AB193" s="270"/>
      <c r="AC193" s="270"/>
      <c r="AD193" s="270"/>
      <c r="AE193" s="270"/>
      <c r="AF193" s="270"/>
      <c r="AG193" s="270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270"/>
      <c r="AU193" s="270"/>
      <c r="AV193" s="270"/>
      <c r="AW193" s="270"/>
      <c r="AX193" s="270"/>
      <c r="AY193" s="270"/>
      <c r="AZ193" s="270"/>
      <c r="BA193" s="270"/>
      <c r="BB193" s="270"/>
      <c r="BC193" s="270"/>
      <c r="BD193" s="270"/>
      <c r="BE193" s="270"/>
      <c r="BF193" s="270"/>
      <c r="BG193" s="270"/>
      <c r="BH193" s="270"/>
      <c r="BI193" s="270"/>
      <c r="BJ193" s="270"/>
      <c r="BK193" s="270"/>
      <c r="BL193" s="270"/>
      <c r="BM193" s="270"/>
      <c r="BN193" s="270"/>
      <c r="BO193" s="270"/>
      <c r="BP193" s="270"/>
      <c r="BQ193" s="270"/>
      <c r="BR193" s="270"/>
      <c r="BS193" s="270"/>
      <c r="BT193" s="270"/>
      <c r="BU193" s="270"/>
      <c r="BV193" s="270"/>
      <c r="BW193" s="270"/>
      <c r="BX193" s="270"/>
      <c r="BY193" s="270"/>
      <c r="BZ193" s="270"/>
      <c r="CA193" s="270"/>
      <c r="CB193" s="270"/>
      <c r="CC193" s="270"/>
      <c r="CD193" s="270"/>
      <c r="CE193" s="270"/>
      <c r="CF193" s="270"/>
      <c r="CG193" s="270"/>
      <c r="CH193" s="270"/>
      <c r="CI193" s="270"/>
      <c r="CJ193" s="270"/>
      <c r="CK193" s="270"/>
      <c r="CL193" s="270"/>
      <c r="CM193" s="270"/>
      <c r="CN193" s="270"/>
      <c r="CO193" s="270"/>
      <c r="CP193" s="270"/>
      <c r="CQ193" s="270"/>
      <c r="CR193" s="270"/>
      <c r="CS193" s="270"/>
      <c r="CT193" s="270"/>
      <c r="CU193" s="270"/>
      <c r="CV193" s="270"/>
      <c r="CW193" s="270"/>
      <c r="CX193" s="270"/>
      <c r="CY193" s="270"/>
      <c r="CZ193" s="270"/>
      <c r="DA193" s="270"/>
      <c r="DB193" s="270"/>
      <c r="DC193" s="270"/>
      <c r="DD193" s="271"/>
    </row>
    <row r="194" spans="1:108" ht="51.75" customHeight="1">
      <c r="A194" s="261"/>
      <c r="B194" s="156" t="s">
        <v>352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7"/>
      <c r="AK194" s="4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7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68"/>
      <c r="BK194" s="268"/>
      <c r="BL194" s="268"/>
      <c r="BM194" s="268"/>
      <c r="BN194" s="268"/>
      <c r="BO194" s="268"/>
      <c r="BP194" s="268"/>
      <c r="BQ194" s="268"/>
      <c r="BR194" s="268"/>
      <c r="BS194" s="268"/>
      <c r="BT194" s="268"/>
      <c r="BU194" s="268"/>
      <c r="BV194" s="268"/>
      <c r="BW194" s="268"/>
      <c r="BX194" s="268"/>
      <c r="BY194" s="268"/>
      <c r="BZ194" s="268"/>
      <c r="CA194" s="268"/>
      <c r="CB194" s="268"/>
      <c r="CC194" s="268"/>
      <c r="CD194" s="268"/>
      <c r="CE194" s="268"/>
      <c r="CF194" s="268"/>
      <c r="CG194" s="268"/>
      <c r="CH194" s="268"/>
      <c r="CI194" s="268"/>
      <c r="CJ194" s="268"/>
      <c r="CK194" s="268"/>
      <c r="CL194" s="268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</row>
    <row r="195" spans="1:108" ht="33.75" customHeight="1">
      <c r="A195" s="261"/>
      <c r="B195" s="219" t="s">
        <v>353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20"/>
      <c r="AK195" s="262"/>
      <c r="AL195" s="219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20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</row>
    <row r="196" spans="1:108" ht="31.5" customHeight="1">
      <c r="A196" s="261"/>
      <c r="B196" s="219" t="s">
        <v>354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  <c r="AD196" s="219"/>
      <c r="AE196" s="219"/>
      <c r="AF196" s="219"/>
      <c r="AG196" s="219"/>
      <c r="AH196" s="219"/>
      <c r="AI196" s="219"/>
      <c r="AJ196" s="220"/>
      <c r="AK196" s="262"/>
      <c r="AL196" s="219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20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</row>
    <row r="197" spans="1:108" ht="35.25" customHeight="1">
      <c r="A197" s="261"/>
      <c r="B197" s="219" t="s">
        <v>355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  <c r="AD197" s="219"/>
      <c r="AE197" s="219"/>
      <c r="AF197" s="219"/>
      <c r="AG197" s="219"/>
      <c r="AH197" s="219"/>
      <c r="AI197" s="219"/>
      <c r="AJ197" s="220"/>
      <c r="AK197" s="262"/>
      <c r="AL197" s="219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20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</row>
    <row r="198" spans="1:108" ht="31.5" customHeight="1">
      <c r="A198" s="261"/>
      <c r="B198" s="219" t="s">
        <v>356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  <c r="AD198" s="219"/>
      <c r="AE198" s="219"/>
      <c r="AF198" s="219"/>
      <c r="AG198" s="219"/>
      <c r="AH198" s="219"/>
      <c r="AI198" s="219"/>
      <c r="AJ198" s="220"/>
      <c r="AK198" s="262"/>
      <c r="AL198" s="219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20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</row>
    <row r="199" spans="1:108" ht="30" customHeight="1">
      <c r="A199" s="261"/>
      <c r="B199" s="219" t="s">
        <v>357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  <c r="AD199" s="219"/>
      <c r="AE199" s="219"/>
      <c r="AF199" s="219"/>
      <c r="AG199" s="219"/>
      <c r="AH199" s="219"/>
      <c r="AI199" s="219"/>
      <c r="AJ199" s="220"/>
      <c r="AK199" s="262"/>
      <c r="AL199" s="219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20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</row>
    <row r="200" spans="1:108" ht="48" customHeight="1">
      <c r="A200" s="261"/>
      <c r="B200" s="219" t="s">
        <v>358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  <c r="AD200" s="219"/>
      <c r="AE200" s="219"/>
      <c r="AF200" s="219"/>
      <c r="AG200" s="219"/>
      <c r="AH200" s="219"/>
      <c r="AI200" s="219"/>
      <c r="AJ200" s="220"/>
      <c r="AK200" s="262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20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</row>
    <row r="201" spans="1:108" ht="33" customHeight="1">
      <c r="A201" s="261"/>
      <c r="B201" s="219" t="s">
        <v>359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  <c r="AD201" s="219"/>
      <c r="AE201" s="219"/>
      <c r="AF201" s="219"/>
      <c r="AG201" s="219"/>
      <c r="AH201" s="219"/>
      <c r="AI201" s="219"/>
      <c r="AJ201" s="220"/>
      <c r="AK201" s="262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20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</row>
    <row r="202" spans="1:108" ht="32.25" customHeight="1">
      <c r="A202" s="261"/>
      <c r="B202" s="219" t="s">
        <v>360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  <c r="AD202" s="219"/>
      <c r="AE202" s="219"/>
      <c r="AF202" s="219"/>
      <c r="AG202" s="219"/>
      <c r="AH202" s="219"/>
      <c r="AI202" s="219"/>
      <c r="AJ202" s="220"/>
      <c r="AK202" s="262"/>
      <c r="AL202" s="219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20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</row>
    <row r="203" spans="1:108" ht="30.75" customHeight="1">
      <c r="A203" s="261"/>
      <c r="B203" s="219" t="s">
        <v>361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  <c r="AH203" s="219"/>
      <c r="AI203" s="219"/>
      <c r="AJ203" s="220"/>
      <c r="AK203" s="262"/>
      <c r="AL203" s="219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20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</row>
    <row r="204" spans="1:108" ht="30" customHeight="1">
      <c r="A204" s="261"/>
      <c r="B204" s="219" t="s">
        <v>362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20"/>
      <c r="AK204" s="262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20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</row>
    <row r="205" spans="1:108" ht="32.25" customHeight="1">
      <c r="A205" s="261"/>
      <c r="B205" s="219" t="s">
        <v>363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  <c r="AH205" s="219"/>
      <c r="AI205" s="219"/>
      <c r="AJ205" s="220"/>
      <c r="AK205" s="262"/>
      <c r="AL205" s="219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20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</row>
    <row r="206" spans="1:108" ht="32.25" customHeight="1">
      <c r="A206" s="261"/>
      <c r="B206" s="219" t="s">
        <v>364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20"/>
      <c r="AK206" s="262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20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</row>
    <row r="207" spans="1:108" ht="33" customHeight="1">
      <c r="A207" s="261"/>
      <c r="B207" s="219" t="s">
        <v>365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20"/>
      <c r="AK207" s="262"/>
      <c r="AL207" s="219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20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</row>
    <row r="208" spans="1:108" ht="33.75" customHeight="1">
      <c r="A208" s="261"/>
      <c r="B208" s="219" t="s">
        <v>366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  <c r="AD208" s="219"/>
      <c r="AE208" s="219"/>
      <c r="AF208" s="219"/>
      <c r="AG208" s="219"/>
      <c r="AH208" s="219"/>
      <c r="AI208" s="219"/>
      <c r="AJ208" s="220"/>
      <c r="AK208" s="262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20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</row>
    <row r="209" spans="1:108" ht="31.5" customHeight="1">
      <c r="A209" s="261"/>
      <c r="B209" s="219" t="s">
        <v>367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  <c r="AD209" s="219"/>
      <c r="AE209" s="219"/>
      <c r="AF209" s="219"/>
      <c r="AG209" s="219"/>
      <c r="AH209" s="219"/>
      <c r="AI209" s="219"/>
      <c r="AJ209" s="220"/>
      <c r="AK209" s="262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20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</row>
    <row r="210" spans="1:108" ht="15.75">
      <c r="A210" s="269" t="s">
        <v>368</v>
      </c>
      <c r="B210" s="270"/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  <c r="X210" s="270"/>
      <c r="Y210" s="270"/>
      <c r="Z210" s="270"/>
      <c r="AA210" s="270"/>
      <c r="AB210" s="270"/>
      <c r="AC210" s="270"/>
      <c r="AD210" s="270"/>
      <c r="AE210" s="270"/>
      <c r="AF210" s="270"/>
      <c r="AG210" s="270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270"/>
      <c r="AU210" s="270"/>
      <c r="AV210" s="270"/>
      <c r="AW210" s="270"/>
      <c r="AX210" s="270"/>
      <c r="AY210" s="270"/>
      <c r="AZ210" s="270"/>
      <c r="BA210" s="270"/>
      <c r="BB210" s="270"/>
      <c r="BC210" s="270"/>
      <c r="BD210" s="270"/>
      <c r="BE210" s="270"/>
      <c r="BF210" s="270"/>
      <c r="BG210" s="270"/>
      <c r="BH210" s="270"/>
      <c r="BI210" s="270"/>
      <c r="BJ210" s="270"/>
      <c r="BK210" s="270"/>
      <c r="BL210" s="270"/>
      <c r="BM210" s="270"/>
      <c r="BN210" s="270"/>
      <c r="BO210" s="270"/>
      <c r="BP210" s="270"/>
      <c r="BQ210" s="270"/>
      <c r="BR210" s="270"/>
      <c r="BS210" s="270"/>
      <c r="BT210" s="270"/>
      <c r="BU210" s="270"/>
      <c r="BV210" s="270"/>
      <c r="BW210" s="270"/>
      <c r="BX210" s="270"/>
      <c r="BY210" s="270"/>
      <c r="BZ210" s="270"/>
      <c r="CA210" s="270"/>
      <c r="CB210" s="270"/>
      <c r="CC210" s="270"/>
      <c r="CD210" s="270"/>
      <c r="CE210" s="270"/>
      <c r="CF210" s="270"/>
      <c r="CG210" s="270"/>
      <c r="CH210" s="270"/>
      <c r="CI210" s="270"/>
      <c r="CJ210" s="270"/>
      <c r="CK210" s="270"/>
      <c r="CL210" s="270"/>
      <c r="CM210" s="270"/>
      <c r="CN210" s="270"/>
      <c r="CO210" s="270"/>
      <c r="CP210" s="270"/>
      <c r="CQ210" s="270"/>
      <c r="CR210" s="270"/>
      <c r="CS210" s="270"/>
      <c r="CT210" s="270"/>
      <c r="CU210" s="270"/>
      <c r="CV210" s="270"/>
      <c r="CW210" s="270"/>
      <c r="CX210" s="270"/>
      <c r="CY210" s="270"/>
      <c r="CZ210" s="270"/>
      <c r="DA210" s="270"/>
      <c r="DB210" s="270"/>
      <c r="DC210" s="270"/>
      <c r="DD210" s="271"/>
    </row>
    <row r="211" spans="1:108" ht="15" customHeight="1">
      <c r="A211" s="261"/>
      <c r="B211" s="219" t="s">
        <v>369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  <c r="AD211" s="219"/>
      <c r="AE211" s="219"/>
      <c r="AF211" s="219"/>
      <c r="AG211" s="219"/>
      <c r="AH211" s="219"/>
      <c r="AI211" s="219"/>
      <c r="AJ211" s="220"/>
      <c r="AK211" s="262"/>
      <c r="AL211" s="219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20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</row>
    <row r="212" spans="1:108" ht="48" customHeight="1">
      <c r="A212" s="261"/>
      <c r="B212" s="219" t="s">
        <v>370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  <c r="AD212" s="219"/>
      <c r="AE212" s="219"/>
      <c r="AF212" s="219"/>
      <c r="AG212" s="219"/>
      <c r="AH212" s="219"/>
      <c r="AI212" s="219"/>
      <c r="AJ212" s="220"/>
      <c r="AK212" s="262"/>
      <c r="AL212" s="219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20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</row>
    <row r="213" spans="1:108" ht="46.5" customHeight="1">
      <c r="A213" s="261"/>
      <c r="B213" s="219" t="s">
        <v>371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  <c r="AD213" s="219"/>
      <c r="AE213" s="219"/>
      <c r="AF213" s="219"/>
      <c r="AG213" s="219"/>
      <c r="AH213" s="219"/>
      <c r="AI213" s="219"/>
      <c r="AJ213" s="220"/>
      <c r="AK213" s="262"/>
      <c r="AL213" s="219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20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</row>
    <row r="214" spans="1:108" ht="31.5" customHeight="1">
      <c r="A214" s="261"/>
      <c r="B214" s="219" t="s">
        <v>372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  <c r="AD214" s="219"/>
      <c r="AE214" s="219"/>
      <c r="AF214" s="219"/>
      <c r="AG214" s="219"/>
      <c r="AH214" s="219"/>
      <c r="AI214" s="219"/>
      <c r="AJ214" s="220"/>
      <c r="AK214" s="262"/>
      <c r="AL214" s="219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20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</row>
    <row r="215" spans="1:108" ht="33" customHeight="1">
      <c r="A215" s="261"/>
      <c r="B215" s="219" t="s">
        <v>373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  <c r="AD215" s="219"/>
      <c r="AE215" s="219"/>
      <c r="AF215" s="219"/>
      <c r="AG215" s="219"/>
      <c r="AH215" s="219"/>
      <c r="AI215" s="219"/>
      <c r="AJ215" s="220"/>
      <c r="AK215" s="262"/>
      <c r="AL215" s="219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20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</row>
    <row r="216" spans="1:108" ht="31.5" customHeight="1">
      <c r="A216" s="261"/>
      <c r="B216" s="219" t="s">
        <v>374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  <c r="AD216" s="219"/>
      <c r="AE216" s="219"/>
      <c r="AF216" s="219"/>
      <c r="AG216" s="219"/>
      <c r="AH216" s="219"/>
      <c r="AI216" s="219"/>
      <c r="AJ216" s="220"/>
      <c r="AK216" s="262"/>
      <c r="AL216" s="219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20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</row>
    <row r="217" spans="1:108" ht="15.75">
      <c r="A217" s="269" t="s">
        <v>375</v>
      </c>
      <c r="B217" s="270"/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  <c r="X217" s="270"/>
      <c r="Y217" s="270"/>
      <c r="Z217" s="270"/>
      <c r="AA217" s="270"/>
      <c r="AB217" s="270"/>
      <c r="AC217" s="270"/>
      <c r="AD217" s="270"/>
      <c r="AE217" s="270"/>
      <c r="AF217" s="270"/>
      <c r="AG217" s="270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270"/>
      <c r="AU217" s="270"/>
      <c r="AV217" s="270"/>
      <c r="AW217" s="270"/>
      <c r="AX217" s="270"/>
      <c r="AY217" s="270"/>
      <c r="AZ217" s="270"/>
      <c r="BA217" s="270"/>
      <c r="BB217" s="270"/>
      <c r="BC217" s="270"/>
      <c r="BD217" s="270"/>
      <c r="BE217" s="270"/>
      <c r="BF217" s="270"/>
      <c r="BG217" s="270"/>
      <c r="BH217" s="270"/>
      <c r="BI217" s="270"/>
      <c r="BJ217" s="270"/>
      <c r="BK217" s="270"/>
      <c r="BL217" s="270"/>
      <c r="BM217" s="270"/>
      <c r="BN217" s="270"/>
      <c r="BO217" s="270"/>
      <c r="BP217" s="270"/>
      <c r="BQ217" s="270"/>
      <c r="BR217" s="270"/>
      <c r="BS217" s="270"/>
      <c r="BT217" s="270"/>
      <c r="BU217" s="270"/>
      <c r="BV217" s="270"/>
      <c r="BW217" s="270"/>
      <c r="BX217" s="270"/>
      <c r="BY217" s="270"/>
      <c r="BZ217" s="270"/>
      <c r="CA217" s="270"/>
      <c r="CB217" s="270"/>
      <c r="CC217" s="270"/>
      <c r="CD217" s="270"/>
      <c r="CE217" s="270"/>
      <c r="CF217" s="270"/>
      <c r="CG217" s="270"/>
      <c r="CH217" s="270"/>
      <c r="CI217" s="270"/>
      <c r="CJ217" s="270"/>
      <c r="CK217" s="270"/>
      <c r="CL217" s="270"/>
      <c r="CM217" s="270"/>
      <c r="CN217" s="270"/>
      <c r="CO217" s="270"/>
      <c r="CP217" s="270"/>
      <c r="CQ217" s="270"/>
      <c r="CR217" s="270"/>
      <c r="CS217" s="270"/>
      <c r="CT217" s="270"/>
      <c r="CU217" s="270"/>
      <c r="CV217" s="270"/>
      <c r="CW217" s="270"/>
      <c r="CX217" s="270"/>
      <c r="CY217" s="270"/>
      <c r="CZ217" s="270"/>
      <c r="DA217" s="270"/>
      <c r="DB217" s="270"/>
      <c r="DC217" s="270"/>
      <c r="DD217" s="271"/>
    </row>
    <row r="218" spans="1:108" ht="36.75" customHeight="1">
      <c r="A218" s="261"/>
      <c r="B218" s="219" t="s">
        <v>376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  <c r="AD218" s="219"/>
      <c r="AE218" s="219"/>
      <c r="AF218" s="219"/>
      <c r="AG218" s="219"/>
      <c r="AH218" s="219"/>
      <c r="AI218" s="219"/>
      <c r="AJ218" s="220"/>
      <c r="AK218" s="262"/>
      <c r="AL218" s="219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20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</row>
    <row r="219" spans="1:108" ht="33.75" customHeight="1">
      <c r="A219" s="261"/>
      <c r="B219" s="219" t="s">
        <v>377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19"/>
      <c r="AF219" s="219"/>
      <c r="AG219" s="219"/>
      <c r="AH219" s="219"/>
      <c r="AI219" s="219"/>
      <c r="AJ219" s="220"/>
      <c r="AK219" s="262"/>
      <c r="AL219" s="219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20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</row>
    <row r="220" spans="1:108" ht="45.75" customHeight="1">
      <c r="A220" s="261"/>
      <c r="B220" s="219" t="s">
        <v>378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  <c r="AD220" s="219"/>
      <c r="AE220" s="219"/>
      <c r="AF220" s="219"/>
      <c r="AG220" s="219"/>
      <c r="AH220" s="219"/>
      <c r="AI220" s="219"/>
      <c r="AJ220" s="220"/>
      <c r="AK220" s="262"/>
      <c r="AL220" s="219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20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</row>
    <row r="221" spans="1:108" ht="45.75" customHeight="1">
      <c r="A221" s="261"/>
      <c r="B221" s="219" t="s">
        <v>379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  <c r="AD221" s="219"/>
      <c r="AE221" s="219"/>
      <c r="AF221" s="219"/>
      <c r="AG221" s="219"/>
      <c r="AH221" s="219"/>
      <c r="AI221" s="219"/>
      <c r="AJ221" s="220"/>
      <c r="AK221" s="262"/>
      <c r="AL221" s="219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20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</row>
    <row r="222" spans="1:108" ht="35.25" customHeight="1">
      <c r="A222" s="261"/>
      <c r="B222" s="219" t="s">
        <v>380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  <c r="AD222" s="219"/>
      <c r="AE222" s="219"/>
      <c r="AF222" s="219"/>
      <c r="AG222" s="219"/>
      <c r="AH222" s="219"/>
      <c r="AI222" s="219"/>
      <c r="AJ222" s="220"/>
      <c r="AK222" s="262"/>
      <c r="AL222" s="219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20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</row>
    <row r="223" spans="1:108" ht="30.75" customHeight="1">
      <c r="A223" s="261"/>
      <c r="B223" s="219" t="s">
        <v>381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20"/>
      <c r="AK223" s="262"/>
      <c r="AL223" s="219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20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</row>
    <row r="224" spans="1:108" ht="15.75">
      <c r="A224" s="269" t="s">
        <v>382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0"/>
      <c r="AW224" s="270"/>
      <c r="AX224" s="270"/>
      <c r="AY224" s="270"/>
      <c r="AZ224" s="270"/>
      <c r="BA224" s="270"/>
      <c r="BB224" s="270"/>
      <c r="BC224" s="270"/>
      <c r="BD224" s="270"/>
      <c r="BE224" s="270"/>
      <c r="BF224" s="270"/>
      <c r="BG224" s="270"/>
      <c r="BH224" s="270"/>
      <c r="BI224" s="270"/>
      <c r="BJ224" s="270"/>
      <c r="BK224" s="270"/>
      <c r="BL224" s="270"/>
      <c r="BM224" s="270"/>
      <c r="BN224" s="270"/>
      <c r="BO224" s="270"/>
      <c r="BP224" s="270"/>
      <c r="BQ224" s="270"/>
      <c r="BR224" s="270"/>
      <c r="BS224" s="270"/>
      <c r="BT224" s="270"/>
      <c r="BU224" s="270"/>
      <c r="BV224" s="270"/>
      <c r="BW224" s="270"/>
      <c r="BX224" s="270"/>
      <c r="BY224" s="270"/>
      <c r="BZ224" s="270"/>
      <c r="CA224" s="270"/>
      <c r="CB224" s="270"/>
      <c r="CC224" s="270"/>
      <c r="CD224" s="270"/>
      <c r="CE224" s="270"/>
      <c r="CF224" s="270"/>
      <c r="CG224" s="270"/>
      <c r="CH224" s="270"/>
      <c r="CI224" s="270"/>
      <c r="CJ224" s="270"/>
      <c r="CK224" s="270"/>
      <c r="CL224" s="270"/>
      <c r="CM224" s="270"/>
      <c r="CN224" s="270"/>
      <c r="CO224" s="270"/>
      <c r="CP224" s="270"/>
      <c r="CQ224" s="270"/>
      <c r="CR224" s="270"/>
      <c r="CS224" s="270"/>
      <c r="CT224" s="270"/>
      <c r="CU224" s="270"/>
      <c r="CV224" s="270"/>
      <c r="CW224" s="270"/>
      <c r="CX224" s="270"/>
      <c r="CY224" s="270"/>
      <c r="CZ224" s="270"/>
      <c r="DA224" s="270"/>
      <c r="DB224" s="270"/>
      <c r="DC224" s="270"/>
      <c r="DD224" s="271"/>
    </row>
    <row r="225" spans="1:108" ht="15" customHeight="1">
      <c r="A225" s="261"/>
      <c r="B225" s="219" t="s">
        <v>383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  <c r="AD225" s="219"/>
      <c r="AE225" s="219"/>
      <c r="AF225" s="219"/>
      <c r="AG225" s="219"/>
      <c r="AH225" s="219"/>
      <c r="AI225" s="219"/>
      <c r="AJ225" s="220"/>
      <c r="AK225" s="262"/>
      <c r="AL225" s="219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20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</row>
    <row r="226" spans="1:108" ht="30.75" customHeight="1">
      <c r="A226" s="261"/>
      <c r="B226" s="219" t="s">
        <v>384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  <c r="AD226" s="219"/>
      <c r="AE226" s="219"/>
      <c r="AF226" s="219"/>
      <c r="AG226" s="219"/>
      <c r="AH226" s="219"/>
      <c r="AI226" s="219"/>
      <c r="AJ226" s="220"/>
      <c r="AK226" s="262"/>
      <c r="AL226" s="219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20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</row>
    <row r="227" spans="1:108" ht="48" customHeight="1">
      <c r="A227" s="261"/>
      <c r="B227" s="219" t="s">
        <v>385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  <c r="AD227" s="219"/>
      <c r="AE227" s="219"/>
      <c r="AF227" s="219"/>
      <c r="AG227" s="219"/>
      <c r="AH227" s="219"/>
      <c r="AI227" s="219"/>
      <c r="AJ227" s="220"/>
      <c r="AK227" s="262"/>
      <c r="AL227" s="219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20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</row>
    <row r="228" spans="1:108" ht="15.75">
      <c r="A228" s="261"/>
      <c r="B228" s="219" t="s">
        <v>386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  <c r="AD228" s="219"/>
      <c r="AE228" s="219"/>
      <c r="AF228" s="219"/>
      <c r="AG228" s="219"/>
      <c r="AH228" s="219"/>
      <c r="AI228" s="219"/>
      <c r="AJ228" s="220"/>
      <c r="AK228" s="262"/>
      <c r="AL228" s="219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20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</row>
    <row r="229" spans="1:108" ht="15" customHeight="1">
      <c r="A229" s="269" t="s">
        <v>387</v>
      </c>
      <c r="B229" s="270"/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  <c r="X229" s="270"/>
      <c r="Y229" s="270"/>
      <c r="Z229" s="270"/>
      <c r="AA229" s="270"/>
      <c r="AB229" s="270"/>
      <c r="AC229" s="270"/>
      <c r="AD229" s="270"/>
      <c r="AE229" s="270"/>
      <c r="AF229" s="270"/>
      <c r="AG229" s="270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270"/>
      <c r="AU229" s="270"/>
      <c r="AV229" s="270"/>
      <c r="AW229" s="270"/>
      <c r="AX229" s="270"/>
      <c r="AY229" s="270"/>
      <c r="AZ229" s="270"/>
      <c r="BA229" s="270"/>
      <c r="BB229" s="270"/>
      <c r="BC229" s="270"/>
      <c r="BD229" s="270"/>
      <c r="BE229" s="270"/>
      <c r="BF229" s="270"/>
      <c r="BG229" s="270"/>
      <c r="BH229" s="270"/>
      <c r="BI229" s="270"/>
      <c r="BJ229" s="270"/>
      <c r="BK229" s="270"/>
      <c r="BL229" s="270"/>
      <c r="BM229" s="270"/>
      <c r="BN229" s="270"/>
      <c r="BO229" s="270"/>
      <c r="BP229" s="270"/>
      <c r="BQ229" s="270"/>
      <c r="BR229" s="270"/>
      <c r="BS229" s="270"/>
      <c r="BT229" s="270"/>
      <c r="BU229" s="270"/>
      <c r="BV229" s="270"/>
      <c r="BW229" s="270"/>
      <c r="BX229" s="270"/>
      <c r="BY229" s="270"/>
      <c r="BZ229" s="270"/>
      <c r="CA229" s="270"/>
      <c r="CB229" s="270"/>
      <c r="CC229" s="270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270"/>
      <c r="CS229" s="270"/>
      <c r="CT229" s="270"/>
      <c r="CU229" s="270"/>
      <c r="CV229" s="270"/>
      <c r="CW229" s="270"/>
      <c r="CX229" s="270"/>
      <c r="CY229" s="270"/>
      <c r="CZ229" s="270"/>
      <c r="DA229" s="270"/>
      <c r="DB229" s="270"/>
      <c r="DC229" s="270"/>
      <c r="DD229" s="271"/>
    </row>
    <row r="230" spans="1:108" ht="15" customHeight="1">
      <c r="A230" s="261"/>
      <c r="B230" s="219" t="s">
        <v>388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  <c r="AD230" s="219"/>
      <c r="AE230" s="219"/>
      <c r="AF230" s="219"/>
      <c r="AG230" s="219"/>
      <c r="AH230" s="219"/>
      <c r="AI230" s="219"/>
      <c r="AJ230" s="220"/>
      <c r="AK230" s="262"/>
      <c r="AL230" s="219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20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</row>
    <row r="231" spans="1:108" ht="15" customHeight="1">
      <c r="A231" s="261"/>
      <c r="B231" s="219" t="s">
        <v>389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  <c r="AD231" s="219"/>
      <c r="AE231" s="219"/>
      <c r="AF231" s="219"/>
      <c r="AG231" s="219"/>
      <c r="AH231" s="219"/>
      <c r="AI231" s="219"/>
      <c r="AJ231" s="220"/>
      <c r="AK231" s="262"/>
      <c r="AL231" s="219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20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</row>
    <row r="232" spans="1:108" ht="31.5" customHeight="1">
      <c r="A232" s="261"/>
      <c r="B232" s="219" t="s">
        <v>390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  <c r="AD232" s="219"/>
      <c r="AE232" s="219"/>
      <c r="AF232" s="219"/>
      <c r="AG232" s="219"/>
      <c r="AH232" s="219"/>
      <c r="AI232" s="219"/>
      <c r="AJ232" s="220"/>
      <c r="AK232" s="262"/>
      <c r="AL232" s="219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20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</row>
    <row r="233" spans="1:108" ht="30.75" customHeight="1">
      <c r="A233" s="261"/>
      <c r="B233" s="219" t="s">
        <v>391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  <c r="AD233" s="219"/>
      <c r="AE233" s="219"/>
      <c r="AF233" s="219"/>
      <c r="AG233" s="219"/>
      <c r="AH233" s="219"/>
      <c r="AI233" s="219"/>
      <c r="AJ233" s="220"/>
      <c r="AK233" s="262"/>
      <c r="AL233" s="219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20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</row>
    <row r="234" spans="1:108" ht="49.5" customHeight="1">
      <c r="A234" s="261"/>
      <c r="B234" s="219" t="s">
        <v>392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  <c r="AD234" s="219"/>
      <c r="AE234" s="219"/>
      <c r="AF234" s="219"/>
      <c r="AG234" s="219"/>
      <c r="AH234" s="219"/>
      <c r="AI234" s="219"/>
      <c r="AJ234" s="220"/>
      <c r="AK234" s="262"/>
      <c r="AL234" s="219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20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</row>
    <row r="235" spans="1:108" ht="48" customHeight="1">
      <c r="A235" s="261"/>
      <c r="B235" s="219" t="s">
        <v>393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  <c r="AD235" s="219"/>
      <c r="AE235" s="219"/>
      <c r="AF235" s="219"/>
      <c r="AG235" s="219"/>
      <c r="AH235" s="219"/>
      <c r="AI235" s="219"/>
      <c r="AJ235" s="220"/>
      <c r="AK235" s="262"/>
      <c r="AL235" s="219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20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</row>
    <row r="236" spans="1:108" ht="15.75">
      <c r="A236" s="261"/>
      <c r="B236" s="219" t="s">
        <v>394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  <c r="AD236" s="219"/>
      <c r="AE236" s="219"/>
      <c r="AF236" s="219"/>
      <c r="AG236" s="219"/>
      <c r="AH236" s="219"/>
      <c r="AI236" s="219"/>
      <c r="AJ236" s="220"/>
      <c r="AK236" s="262"/>
      <c r="AL236" s="219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20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</row>
    <row r="237" spans="1:108" ht="15" customHeight="1">
      <c r="A237" s="261"/>
      <c r="B237" s="219" t="s">
        <v>395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  <c r="AD237" s="219"/>
      <c r="AE237" s="219"/>
      <c r="AF237" s="219"/>
      <c r="AG237" s="219"/>
      <c r="AH237" s="219"/>
      <c r="AI237" s="219"/>
      <c r="AJ237" s="220"/>
      <c r="AK237" s="262"/>
      <c r="AL237" s="219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20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</row>
    <row r="238" spans="1:108" ht="15.75">
      <c r="A238" s="269" t="s">
        <v>396</v>
      </c>
      <c r="B238" s="270"/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  <c r="X238" s="270"/>
      <c r="Y238" s="270"/>
      <c r="Z238" s="270"/>
      <c r="AA238" s="270"/>
      <c r="AB238" s="270"/>
      <c r="AC238" s="270"/>
      <c r="AD238" s="270"/>
      <c r="AE238" s="270"/>
      <c r="AF238" s="270"/>
      <c r="AG238" s="270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270"/>
      <c r="AU238" s="270"/>
      <c r="AV238" s="270"/>
      <c r="AW238" s="270"/>
      <c r="AX238" s="270"/>
      <c r="AY238" s="270"/>
      <c r="AZ238" s="270"/>
      <c r="BA238" s="270"/>
      <c r="BB238" s="270"/>
      <c r="BC238" s="270"/>
      <c r="BD238" s="270"/>
      <c r="BE238" s="270"/>
      <c r="BF238" s="270"/>
      <c r="BG238" s="270"/>
      <c r="BH238" s="270"/>
      <c r="BI238" s="270"/>
      <c r="BJ238" s="270"/>
      <c r="BK238" s="270"/>
      <c r="BL238" s="270"/>
      <c r="BM238" s="270"/>
      <c r="BN238" s="270"/>
      <c r="BO238" s="270"/>
      <c r="BP238" s="270"/>
      <c r="BQ238" s="270"/>
      <c r="BR238" s="270"/>
      <c r="BS238" s="270"/>
      <c r="BT238" s="270"/>
      <c r="BU238" s="270"/>
      <c r="BV238" s="270"/>
      <c r="BW238" s="270"/>
      <c r="BX238" s="270"/>
      <c r="BY238" s="270"/>
      <c r="BZ238" s="270"/>
      <c r="CA238" s="270"/>
      <c r="CB238" s="270"/>
      <c r="CC238" s="270"/>
      <c r="CD238" s="270"/>
      <c r="CE238" s="270"/>
      <c r="CF238" s="270"/>
      <c r="CG238" s="270"/>
      <c r="CH238" s="270"/>
      <c r="CI238" s="270"/>
      <c r="CJ238" s="270"/>
      <c r="CK238" s="270"/>
      <c r="CL238" s="270"/>
      <c r="CM238" s="270"/>
      <c r="CN238" s="270"/>
      <c r="CO238" s="270"/>
      <c r="CP238" s="270"/>
      <c r="CQ238" s="270"/>
      <c r="CR238" s="270"/>
      <c r="CS238" s="270"/>
      <c r="CT238" s="270"/>
      <c r="CU238" s="270"/>
      <c r="CV238" s="270"/>
      <c r="CW238" s="270"/>
      <c r="CX238" s="270"/>
      <c r="CY238" s="270"/>
      <c r="CZ238" s="270"/>
      <c r="DA238" s="270"/>
      <c r="DB238" s="270"/>
      <c r="DC238" s="270"/>
      <c r="DD238" s="271"/>
    </row>
    <row r="239" spans="1:108" ht="15" customHeight="1">
      <c r="A239" s="261"/>
      <c r="B239" s="219" t="s">
        <v>397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  <c r="AD239" s="219"/>
      <c r="AE239" s="219"/>
      <c r="AF239" s="219"/>
      <c r="AG239" s="219"/>
      <c r="AH239" s="219"/>
      <c r="AI239" s="219"/>
      <c r="AJ239" s="220"/>
      <c r="AK239" s="262"/>
      <c r="AL239" s="219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20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</row>
    <row r="240" spans="1:108" ht="49.5" customHeight="1">
      <c r="A240" s="261"/>
      <c r="B240" s="219" t="s">
        <v>398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  <c r="AD240" s="219"/>
      <c r="AE240" s="219"/>
      <c r="AF240" s="219"/>
      <c r="AG240" s="219"/>
      <c r="AH240" s="219"/>
      <c r="AI240" s="219"/>
      <c r="AJ240" s="220"/>
      <c r="AK240" s="262"/>
      <c r="AL240" s="219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20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</row>
    <row r="241" spans="1:108" ht="33" customHeight="1">
      <c r="A241" s="261"/>
      <c r="B241" s="219" t="s">
        <v>399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  <c r="AD241" s="219"/>
      <c r="AE241" s="219"/>
      <c r="AF241" s="219"/>
      <c r="AG241" s="219"/>
      <c r="AH241" s="219"/>
      <c r="AI241" s="219"/>
      <c r="AJ241" s="220"/>
      <c r="AK241" s="262"/>
      <c r="AL241" s="219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20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</row>
    <row r="242" spans="1:108" ht="31.5" customHeight="1">
      <c r="A242" s="261"/>
      <c r="B242" s="219" t="s">
        <v>400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  <c r="AD242" s="219"/>
      <c r="AE242" s="219"/>
      <c r="AF242" s="219"/>
      <c r="AG242" s="219"/>
      <c r="AH242" s="219"/>
      <c r="AI242" s="219"/>
      <c r="AJ242" s="220"/>
      <c r="AK242" s="262"/>
      <c r="AL242" s="219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20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</row>
    <row r="243" spans="1:108" ht="33" customHeight="1">
      <c r="A243" s="261"/>
      <c r="B243" s="219" t="s">
        <v>401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  <c r="AD243" s="219"/>
      <c r="AE243" s="219"/>
      <c r="AF243" s="219"/>
      <c r="AG243" s="219"/>
      <c r="AH243" s="219"/>
      <c r="AI243" s="219"/>
      <c r="AJ243" s="220"/>
      <c r="AK243" s="262"/>
      <c r="AL243" s="219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20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</row>
    <row r="244" spans="1:108" ht="15.75">
      <c r="A244" s="269" t="s">
        <v>402</v>
      </c>
      <c r="B244" s="270"/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  <c r="X244" s="270"/>
      <c r="Y244" s="270"/>
      <c r="Z244" s="270"/>
      <c r="AA244" s="270"/>
      <c r="AB244" s="270"/>
      <c r="AC244" s="270"/>
      <c r="AD244" s="270"/>
      <c r="AE244" s="270"/>
      <c r="AF244" s="270"/>
      <c r="AG244" s="270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270"/>
      <c r="AU244" s="270"/>
      <c r="AV244" s="270"/>
      <c r="AW244" s="270"/>
      <c r="AX244" s="270"/>
      <c r="AY244" s="270"/>
      <c r="AZ244" s="270"/>
      <c r="BA244" s="270"/>
      <c r="BB244" s="270"/>
      <c r="BC244" s="270"/>
      <c r="BD244" s="270"/>
      <c r="BE244" s="270"/>
      <c r="BF244" s="270"/>
      <c r="BG244" s="270"/>
      <c r="BH244" s="270"/>
      <c r="BI244" s="270"/>
      <c r="BJ244" s="270"/>
      <c r="BK244" s="270"/>
      <c r="BL244" s="270"/>
      <c r="BM244" s="270"/>
      <c r="BN244" s="270"/>
      <c r="BO244" s="270"/>
      <c r="BP244" s="270"/>
      <c r="BQ244" s="270"/>
      <c r="BR244" s="270"/>
      <c r="BS244" s="270"/>
      <c r="BT244" s="270"/>
      <c r="BU244" s="270"/>
      <c r="BV244" s="270"/>
      <c r="BW244" s="270"/>
      <c r="BX244" s="270"/>
      <c r="BY244" s="270"/>
      <c r="BZ244" s="270"/>
      <c r="CA244" s="270"/>
      <c r="CB244" s="270"/>
      <c r="CC244" s="270"/>
      <c r="CD244" s="270"/>
      <c r="CE244" s="270"/>
      <c r="CF244" s="270"/>
      <c r="CG244" s="270"/>
      <c r="CH244" s="270"/>
      <c r="CI244" s="270"/>
      <c r="CJ244" s="270"/>
      <c r="CK244" s="270"/>
      <c r="CL244" s="270"/>
      <c r="CM244" s="270"/>
      <c r="CN244" s="270"/>
      <c r="CO244" s="270"/>
      <c r="CP244" s="270"/>
      <c r="CQ244" s="270"/>
      <c r="CR244" s="270"/>
      <c r="CS244" s="270"/>
      <c r="CT244" s="270"/>
      <c r="CU244" s="270"/>
      <c r="CV244" s="270"/>
      <c r="CW244" s="270"/>
      <c r="CX244" s="270"/>
      <c r="CY244" s="270"/>
      <c r="CZ244" s="270"/>
      <c r="DA244" s="270"/>
      <c r="DB244" s="270"/>
      <c r="DC244" s="270"/>
      <c r="DD244" s="271"/>
    </row>
    <row r="245" spans="1:108" ht="15" customHeight="1">
      <c r="A245" s="261"/>
      <c r="B245" s="219" t="s">
        <v>403</v>
      </c>
      <c r="C245" s="219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  <c r="AD245" s="219"/>
      <c r="AE245" s="219"/>
      <c r="AF245" s="219"/>
      <c r="AG245" s="219"/>
      <c r="AH245" s="219"/>
      <c r="AI245" s="219"/>
      <c r="AJ245" s="220"/>
      <c r="AK245" s="262"/>
      <c r="AL245" s="219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20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</row>
    <row r="246" spans="1:108" ht="48" customHeight="1">
      <c r="A246" s="261"/>
      <c r="B246" s="219" t="s">
        <v>404</v>
      </c>
      <c r="C246" s="219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  <c r="AD246" s="219"/>
      <c r="AE246" s="219"/>
      <c r="AF246" s="219"/>
      <c r="AG246" s="219"/>
      <c r="AH246" s="219"/>
      <c r="AI246" s="219"/>
      <c r="AJ246" s="220"/>
      <c r="AK246" s="262"/>
      <c r="AL246" s="219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20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</row>
    <row r="247" spans="1:108" ht="48" customHeight="1">
      <c r="A247" s="261"/>
      <c r="B247" s="219" t="s">
        <v>405</v>
      </c>
      <c r="C247" s="219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20"/>
      <c r="AK247" s="262"/>
      <c r="AL247" s="219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20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</row>
    <row r="248" spans="1:108" ht="15.75">
      <c r="A248" s="269" t="s">
        <v>406</v>
      </c>
      <c r="B248" s="270"/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  <c r="X248" s="270"/>
      <c r="Y248" s="270"/>
      <c r="Z248" s="270"/>
      <c r="AA248" s="270"/>
      <c r="AB248" s="270"/>
      <c r="AC248" s="270"/>
      <c r="AD248" s="270"/>
      <c r="AE248" s="270"/>
      <c r="AF248" s="270"/>
      <c r="AG248" s="270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70"/>
      <c r="BI248" s="270"/>
      <c r="BJ248" s="270"/>
      <c r="BK248" s="270"/>
      <c r="BL248" s="270"/>
      <c r="BM248" s="270"/>
      <c r="BN248" s="270"/>
      <c r="BO248" s="270"/>
      <c r="BP248" s="270"/>
      <c r="BQ248" s="270"/>
      <c r="BR248" s="270"/>
      <c r="BS248" s="270"/>
      <c r="BT248" s="270"/>
      <c r="BU248" s="270"/>
      <c r="BV248" s="270"/>
      <c r="BW248" s="270"/>
      <c r="BX248" s="270"/>
      <c r="BY248" s="270"/>
      <c r="BZ248" s="270"/>
      <c r="CA248" s="270"/>
      <c r="CB248" s="270"/>
      <c r="CC248" s="270"/>
      <c r="CD248" s="270"/>
      <c r="CE248" s="270"/>
      <c r="CF248" s="270"/>
      <c r="CG248" s="270"/>
      <c r="CH248" s="270"/>
      <c r="CI248" s="270"/>
      <c r="CJ248" s="270"/>
      <c r="CK248" s="270"/>
      <c r="CL248" s="270"/>
      <c r="CM248" s="270"/>
      <c r="CN248" s="270"/>
      <c r="CO248" s="270"/>
      <c r="CP248" s="270"/>
      <c r="CQ248" s="270"/>
      <c r="CR248" s="270"/>
      <c r="CS248" s="270"/>
      <c r="CT248" s="270"/>
      <c r="CU248" s="270"/>
      <c r="CV248" s="270"/>
      <c r="CW248" s="270"/>
      <c r="CX248" s="270"/>
      <c r="CY248" s="270"/>
      <c r="CZ248" s="270"/>
      <c r="DA248" s="270"/>
      <c r="DB248" s="270"/>
      <c r="DC248" s="270"/>
      <c r="DD248" s="271"/>
    </row>
    <row r="249" spans="1:108" ht="15" customHeight="1">
      <c r="A249" s="261"/>
      <c r="B249" s="219" t="s">
        <v>407</v>
      </c>
      <c r="C249" s="219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19"/>
      <c r="O249" s="219"/>
      <c r="P249" s="219"/>
      <c r="Q249" s="219"/>
      <c r="R249" s="219"/>
      <c r="S249" s="21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  <c r="AD249" s="219"/>
      <c r="AE249" s="219"/>
      <c r="AF249" s="219"/>
      <c r="AG249" s="219"/>
      <c r="AH249" s="219"/>
      <c r="AI249" s="219"/>
      <c r="AJ249" s="220"/>
      <c r="AK249" s="262"/>
      <c r="AL249" s="219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20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</row>
    <row r="250" spans="1:108" ht="49.5" customHeight="1">
      <c r="A250" s="261"/>
      <c r="B250" s="219" t="s">
        <v>408</v>
      </c>
      <c r="C250" s="219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219"/>
      <c r="AI250" s="219"/>
      <c r="AJ250" s="220"/>
      <c r="AK250" s="262"/>
      <c r="AL250" s="219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20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</row>
    <row r="251" spans="1:108" ht="46.5" customHeight="1">
      <c r="A251" s="261"/>
      <c r="B251" s="219" t="s">
        <v>409</v>
      </c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20"/>
      <c r="AK251" s="262"/>
      <c r="AL251" s="219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20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</row>
    <row r="252" spans="1:108" ht="47.25" customHeight="1">
      <c r="A252" s="261"/>
      <c r="B252" s="219" t="s">
        <v>410</v>
      </c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  <c r="AH252" s="219"/>
      <c r="AI252" s="219"/>
      <c r="AJ252" s="220"/>
      <c r="AK252" s="262"/>
      <c r="AL252" s="219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20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</row>
    <row r="253" spans="1:108" ht="47.25" customHeight="1">
      <c r="A253" s="261"/>
      <c r="B253" s="219" t="s">
        <v>411</v>
      </c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20"/>
      <c r="AK253" s="262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20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</row>
    <row r="254" spans="1:108" ht="32.25" customHeight="1">
      <c r="A254" s="261"/>
      <c r="B254" s="219" t="s">
        <v>412</v>
      </c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  <c r="AD254" s="219"/>
      <c r="AE254" s="219"/>
      <c r="AF254" s="219"/>
      <c r="AG254" s="219"/>
      <c r="AH254" s="219"/>
      <c r="AI254" s="219"/>
      <c r="AJ254" s="220"/>
      <c r="AK254" s="262"/>
      <c r="AL254" s="219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20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</row>
    <row r="255" spans="1:108" ht="49.5" customHeight="1">
      <c r="A255" s="261"/>
      <c r="B255" s="156" t="s">
        <v>413</v>
      </c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7"/>
      <c r="AK255" s="262"/>
      <c r="AL255" s="219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20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276"/>
      <c r="BZ255" s="276"/>
      <c r="CA255" s="276"/>
      <c r="CB255" s="276"/>
      <c r="CC255" s="276"/>
      <c r="CD255" s="276"/>
      <c r="CE255" s="276"/>
      <c r="CF255" s="276"/>
      <c r="CG255" s="276"/>
      <c r="CH255" s="276"/>
      <c r="CI255" s="276"/>
      <c r="CJ255" s="276"/>
      <c r="CK255" s="276"/>
      <c r="CL255" s="276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</row>
    <row r="256" spans="1:108" ht="15.75">
      <c r="A256" s="269" t="s">
        <v>414</v>
      </c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0"/>
      <c r="BE256" s="270"/>
      <c r="BF256" s="270"/>
      <c r="BG256" s="270"/>
      <c r="BH256" s="270"/>
      <c r="BI256" s="270"/>
      <c r="BJ256" s="270"/>
      <c r="BK256" s="270"/>
      <c r="BL256" s="270"/>
      <c r="BM256" s="270"/>
      <c r="BN256" s="270"/>
      <c r="BO256" s="270"/>
      <c r="BP256" s="270"/>
      <c r="BQ256" s="270"/>
      <c r="BR256" s="270"/>
      <c r="BS256" s="270"/>
      <c r="BT256" s="270"/>
      <c r="BU256" s="270"/>
      <c r="BV256" s="270"/>
      <c r="BW256" s="270"/>
      <c r="BX256" s="270"/>
      <c r="BY256" s="270"/>
      <c r="BZ256" s="270"/>
      <c r="CA256" s="270"/>
      <c r="CB256" s="270"/>
      <c r="CC256" s="270"/>
      <c r="CD256" s="270"/>
      <c r="CE256" s="270"/>
      <c r="CF256" s="270"/>
      <c r="CG256" s="270"/>
      <c r="CH256" s="270"/>
      <c r="CI256" s="270"/>
      <c r="CJ256" s="270"/>
      <c r="CK256" s="270"/>
      <c r="CL256" s="270"/>
      <c r="CM256" s="270"/>
      <c r="CN256" s="270"/>
      <c r="CO256" s="270"/>
      <c r="CP256" s="270"/>
      <c r="CQ256" s="270"/>
      <c r="CR256" s="270"/>
      <c r="CS256" s="270"/>
      <c r="CT256" s="270"/>
      <c r="CU256" s="270"/>
      <c r="CV256" s="270"/>
      <c r="CW256" s="270"/>
      <c r="CX256" s="270"/>
      <c r="CY256" s="270"/>
      <c r="CZ256" s="270"/>
      <c r="DA256" s="270"/>
      <c r="DB256" s="270"/>
      <c r="DC256" s="270"/>
      <c r="DD256" s="271"/>
    </row>
    <row r="257" spans="1:108" ht="15" customHeight="1">
      <c r="A257" s="261"/>
      <c r="B257" s="219" t="s">
        <v>415</v>
      </c>
      <c r="C257" s="219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  <c r="AD257" s="219"/>
      <c r="AE257" s="219"/>
      <c r="AF257" s="219"/>
      <c r="AG257" s="219"/>
      <c r="AH257" s="219"/>
      <c r="AI257" s="219"/>
      <c r="AJ257" s="220"/>
      <c r="AK257" s="262"/>
      <c r="AL257" s="219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20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</row>
    <row r="258" spans="1:108" ht="46.5" customHeight="1">
      <c r="A258" s="261"/>
      <c r="B258" s="219" t="s">
        <v>416</v>
      </c>
      <c r="C258" s="219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  <c r="AD258" s="219"/>
      <c r="AE258" s="219"/>
      <c r="AF258" s="219"/>
      <c r="AG258" s="219"/>
      <c r="AH258" s="219"/>
      <c r="AI258" s="219"/>
      <c r="AJ258" s="220"/>
      <c r="AK258" s="262"/>
      <c r="AL258" s="219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20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</row>
    <row r="259" spans="1:108" ht="47.25" customHeight="1">
      <c r="A259" s="261"/>
      <c r="B259" s="219" t="s">
        <v>417</v>
      </c>
      <c r="C259" s="219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  <c r="AD259" s="219"/>
      <c r="AE259" s="219"/>
      <c r="AF259" s="219"/>
      <c r="AG259" s="219"/>
      <c r="AH259" s="219"/>
      <c r="AI259" s="219"/>
      <c r="AJ259" s="220"/>
      <c r="AK259" s="262"/>
      <c r="AL259" s="219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20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</row>
    <row r="260" spans="1:108" ht="46.5" customHeight="1">
      <c r="A260" s="261"/>
      <c r="B260" s="219" t="s">
        <v>418</v>
      </c>
      <c r="C260" s="219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  <c r="AD260" s="219"/>
      <c r="AE260" s="219"/>
      <c r="AF260" s="219"/>
      <c r="AG260" s="219"/>
      <c r="AH260" s="219"/>
      <c r="AI260" s="219"/>
      <c r="AJ260" s="220"/>
      <c r="AK260" s="262"/>
      <c r="AL260" s="219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20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</row>
    <row r="261" spans="1:108" ht="15.75">
      <c r="A261" s="269" t="s">
        <v>419</v>
      </c>
      <c r="B261" s="270"/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  <c r="X261" s="270"/>
      <c r="Y261" s="270"/>
      <c r="Z261" s="270"/>
      <c r="AA261" s="270"/>
      <c r="AB261" s="270"/>
      <c r="AC261" s="270"/>
      <c r="AD261" s="270"/>
      <c r="AE261" s="270"/>
      <c r="AF261" s="270"/>
      <c r="AG261" s="270"/>
      <c r="AH261" s="270"/>
      <c r="AI261" s="270"/>
      <c r="AJ261" s="270"/>
      <c r="AK261" s="270"/>
      <c r="AL261" s="270"/>
      <c r="AM261" s="270"/>
      <c r="AN261" s="270"/>
      <c r="AO261" s="270"/>
      <c r="AP261" s="270"/>
      <c r="AQ261" s="270"/>
      <c r="AR261" s="270"/>
      <c r="AS261" s="270"/>
      <c r="AT261" s="270"/>
      <c r="AU261" s="270"/>
      <c r="AV261" s="270"/>
      <c r="AW261" s="270"/>
      <c r="AX261" s="270"/>
      <c r="AY261" s="270"/>
      <c r="AZ261" s="270"/>
      <c r="BA261" s="270"/>
      <c r="BB261" s="270"/>
      <c r="BC261" s="270"/>
      <c r="BD261" s="270"/>
      <c r="BE261" s="270"/>
      <c r="BF261" s="270"/>
      <c r="BG261" s="270"/>
      <c r="BH261" s="270"/>
      <c r="BI261" s="270"/>
      <c r="BJ261" s="270"/>
      <c r="BK261" s="270"/>
      <c r="BL261" s="270"/>
      <c r="BM261" s="270"/>
      <c r="BN261" s="270"/>
      <c r="BO261" s="270"/>
      <c r="BP261" s="270"/>
      <c r="BQ261" s="270"/>
      <c r="BR261" s="270"/>
      <c r="BS261" s="270"/>
      <c r="BT261" s="270"/>
      <c r="BU261" s="270"/>
      <c r="BV261" s="270"/>
      <c r="BW261" s="270"/>
      <c r="BX261" s="270"/>
      <c r="BY261" s="270"/>
      <c r="BZ261" s="270"/>
      <c r="CA261" s="270"/>
      <c r="CB261" s="270"/>
      <c r="CC261" s="270"/>
      <c r="CD261" s="270"/>
      <c r="CE261" s="270"/>
      <c r="CF261" s="270"/>
      <c r="CG261" s="270"/>
      <c r="CH261" s="270"/>
      <c r="CI261" s="270"/>
      <c r="CJ261" s="270"/>
      <c r="CK261" s="270"/>
      <c r="CL261" s="270"/>
      <c r="CM261" s="270"/>
      <c r="CN261" s="270"/>
      <c r="CO261" s="270"/>
      <c r="CP261" s="270"/>
      <c r="CQ261" s="270"/>
      <c r="CR261" s="270"/>
      <c r="CS261" s="270"/>
      <c r="CT261" s="270"/>
      <c r="CU261" s="270"/>
      <c r="CV261" s="270"/>
      <c r="CW261" s="270"/>
      <c r="CX261" s="270"/>
      <c r="CY261" s="270"/>
      <c r="CZ261" s="270"/>
      <c r="DA261" s="270"/>
      <c r="DB261" s="270"/>
      <c r="DC261" s="270"/>
      <c r="DD261" s="271"/>
    </row>
    <row r="262" spans="1:108" ht="15" customHeight="1">
      <c r="A262" s="261"/>
      <c r="B262" s="219" t="s">
        <v>420</v>
      </c>
      <c r="C262" s="219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  <c r="AD262" s="219"/>
      <c r="AE262" s="219"/>
      <c r="AF262" s="219"/>
      <c r="AG262" s="219"/>
      <c r="AH262" s="219"/>
      <c r="AI262" s="219"/>
      <c r="AJ262" s="220"/>
      <c r="AK262" s="262"/>
      <c r="AL262" s="219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20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</row>
    <row r="263" spans="1:108" ht="15" customHeight="1">
      <c r="A263" s="261"/>
      <c r="B263" s="219" t="s">
        <v>421</v>
      </c>
      <c r="C263" s="219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  <c r="AD263" s="219"/>
      <c r="AE263" s="219"/>
      <c r="AF263" s="219"/>
      <c r="AG263" s="219"/>
      <c r="AH263" s="219"/>
      <c r="AI263" s="219"/>
      <c r="AJ263" s="220"/>
      <c r="AK263" s="262"/>
      <c r="AL263" s="219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20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</row>
    <row r="264" spans="1:108" ht="15.75">
      <c r="A264" s="269" t="s">
        <v>422</v>
      </c>
      <c r="B264" s="270"/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27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270"/>
      <c r="BQ264" s="270"/>
      <c r="BR264" s="270"/>
      <c r="BS264" s="270"/>
      <c r="BT264" s="270"/>
      <c r="BU264" s="270"/>
      <c r="BV264" s="270"/>
      <c r="BW264" s="270"/>
      <c r="BX264" s="270"/>
      <c r="BY264" s="270"/>
      <c r="BZ264" s="270"/>
      <c r="CA264" s="270"/>
      <c r="CB264" s="270"/>
      <c r="CC264" s="270"/>
      <c r="CD264" s="270"/>
      <c r="CE264" s="270"/>
      <c r="CF264" s="270"/>
      <c r="CG264" s="270"/>
      <c r="CH264" s="270"/>
      <c r="CI264" s="270"/>
      <c r="CJ264" s="270"/>
      <c r="CK264" s="270"/>
      <c r="CL264" s="270"/>
      <c r="CM264" s="270"/>
      <c r="CN264" s="270"/>
      <c r="CO264" s="270"/>
      <c r="CP264" s="270"/>
      <c r="CQ264" s="270"/>
      <c r="CR264" s="270"/>
      <c r="CS264" s="270"/>
      <c r="CT264" s="270"/>
      <c r="CU264" s="270"/>
      <c r="CV264" s="270"/>
      <c r="CW264" s="270"/>
      <c r="CX264" s="270"/>
      <c r="CY264" s="270"/>
      <c r="CZ264" s="270"/>
      <c r="DA264" s="270"/>
      <c r="DB264" s="270"/>
      <c r="DC264" s="270"/>
      <c r="DD264" s="271"/>
    </row>
    <row r="265" spans="1:108" ht="15" customHeight="1">
      <c r="A265" s="261"/>
      <c r="B265" s="219" t="s">
        <v>423</v>
      </c>
      <c r="C265" s="219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  <c r="AD265" s="219"/>
      <c r="AE265" s="219"/>
      <c r="AF265" s="219"/>
      <c r="AG265" s="219"/>
      <c r="AH265" s="219"/>
      <c r="AI265" s="219"/>
      <c r="AJ265" s="220"/>
      <c r="AK265" s="262"/>
      <c r="AL265" s="219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20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</row>
    <row r="266" spans="1:108" ht="15.75">
      <c r="A266" s="261"/>
      <c r="B266" s="219" t="s">
        <v>424</v>
      </c>
      <c r="C266" s="219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20"/>
      <c r="AK266" s="262"/>
      <c r="AL266" s="219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20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</row>
    <row r="267" spans="1:108" ht="15" customHeight="1">
      <c r="A267" s="261"/>
      <c r="B267" s="219" t="s">
        <v>425</v>
      </c>
      <c r="C267" s="219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  <c r="AD267" s="219"/>
      <c r="AE267" s="219"/>
      <c r="AF267" s="219"/>
      <c r="AG267" s="219"/>
      <c r="AH267" s="219"/>
      <c r="AI267" s="219"/>
      <c r="AJ267" s="220"/>
      <c r="AK267" s="262"/>
      <c r="AL267" s="219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20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</row>
    <row r="268" spans="1:108" ht="15.75">
      <c r="A268" s="269" t="s">
        <v>426</v>
      </c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270"/>
      <c r="BQ268" s="270"/>
      <c r="BR268" s="270"/>
      <c r="BS268" s="270"/>
      <c r="BT268" s="270"/>
      <c r="BU268" s="270"/>
      <c r="BV268" s="270"/>
      <c r="BW268" s="270"/>
      <c r="BX268" s="270"/>
      <c r="BY268" s="270"/>
      <c r="BZ268" s="270"/>
      <c r="CA268" s="270"/>
      <c r="CB268" s="270"/>
      <c r="CC268" s="270"/>
      <c r="CD268" s="270"/>
      <c r="CE268" s="270"/>
      <c r="CF268" s="270"/>
      <c r="CG268" s="270"/>
      <c r="CH268" s="270"/>
      <c r="CI268" s="270"/>
      <c r="CJ268" s="270"/>
      <c r="CK268" s="270"/>
      <c r="CL268" s="270"/>
      <c r="CM268" s="270"/>
      <c r="CN268" s="270"/>
      <c r="CO268" s="270"/>
      <c r="CP268" s="270"/>
      <c r="CQ268" s="270"/>
      <c r="CR268" s="270"/>
      <c r="CS268" s="270"/>
      <c r="CT268" s="270"/>
      <c r="CU268" s="270"/>
      <c r="CV268" s="270"/>
      <c r="CW268" s="270"/>
      <c r="CX268" s="270"/>
      <c r="CY268" s="270"/>
      <c r="CZ268" s="270"/>
      <c r="DA268" s="270"/>
      <c r="DB268" s="270"/>
      <c r="DC268" s="270"/>
      <c r="DD268" s="271"/>
    </row>
    <row r="269" spans="1:108" ht="15" customHeight="1">
      <c r="A269" s="261"/>
      <c r="B269" s="219" t="s">
        <v>427</v>
      </c>
      <c r="C269" s="219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19"/>
      <c r="O269" s="219"/>
      <c r="P269" s="219"/>
      <c r="Q269" s="219"/>
      <c r="R269" s="219"/>
      <c r="S269" s="21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  <c r="AD269" s="219"/>
      <c r="AE269" s="219"/>
      <c r="AF269" s="219"/>
      <c r="AG269" s="219"/>
      <c r="AH269" s="219"/>
      <c r="AI269" s="219"/>
      <c r="AJ269" s="220"/>
      <c r="AK269" s="262"/>
      <c r="AL269" s="219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20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</row>
    <row r="270" spans="1:108" ht="32.25" customHeight="1">
      <c r="A270" s="261"/>
      <c r="B270" s="219" t="s">
        <v>428</v>
      </c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  <c r="AD270" s="219"/>
      <c r="AE270" s="219"/>
      <c r="AF270" s="219"/>
      <c r="AG270" s="219"/>
      <c r="AH270" s="219"/>
      <c r="AI270" s="219"/>
      <c r="AJ270" s="220"/>
      <c r="AK270" s="262"/>
      <c r="AL270" s="219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20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</row>
    <row r="271" spans="1:108" ht="15.75">
      <c r="A271" s="269" t="s">
        <v>429</v>
      </c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270"/>
      <c r="BQ271" s="270"/>
      <c r="BR271" s="270"/>
      <c r="BS271" s="270"/>
      <c r="BT271" s="270"/>
      <c r="BU271" s="270"/>
      <c r="BV271" s="270"/>
      <c r="BW271" s="270"/>
      <c r="BX271" s="270"/>
      <c r="BY271" s="270"/>
      <c r="BZ271" s="270"/>
      <c r="CA271" s="270"/>
      <c r="CB271" s="270"/>
      <c r="CC271" s="270"/>
      <c r="CD271" s="270"/>
      <c r="CE271" s="270"/>
      <c r="CF271" s="270"/>
      <c r="CG271" s="270"/>
      <c r="CH271" s="270"/>
      <c r="CI271" s="270"/>
      <c r="CJ271" s="270"/>
      <c r="CK271" s="270"/>
      <c r="CL271" s="270"/>
      <c r="CM271" s="270"/>
      <c r="CN271" s="270"/>
      <c r="CO271" s="270"/>
      <c r="CP271" s="270"/>
      <c r="CQ271" s="270"/>
      <c r="CR271" s="270"/>
      <c r="CS271" s="270"/>
      <c r="CT271" s="270"/>
      <c r="CU271" s="270"/>
      <c r="CV271" s="270"/>
      <c r="CW271" s="270"/>
      <c r="CX271" s="270"/>
      <c r="CY271" s="270"/>
      <c r="CZ271" s="270"/>
      <c r="DA271" s="270"/>
      <c r="DB271" s="270"/>
      <c r="DC271" s="270"/>
      <c r="DD271" s="271"/>
    </row>
    <row r="272" spans="1:108" ht="15" customHeight="1">
      <c r="A272" s="261"/>
      <c r="B272" s="156" t="s">
        <v>430</v>
      </c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7"/>
      <c r="AK272" s="262"/>
      <c r="AL272" s="219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20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161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162"/>
      <c r="BY272" s="161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162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</row>
    <row r="273" spans="1:108" ht="32.25" customHeight="1">
      <c r="A273" s="261"/>
      <c r="B273" s="156" t="s">
        <v>431</v>
      </c>
      <c r="C273" s="156"/>
      <c r="D273" s="156"/>
      <c r="E273" s="156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7"/>
      <c r="AK273" s="269"/>
      <c r="AL273" s="270"/>
      <c r="AM273" s="270"/>
      <c r="AN273" s="270"/>
      <c r="AO273" s="270"/>
      <c r="AP273" s="270"/>
      <c r="AQ273" s="270"/>
      <c r="AR273" s="270"/>
      <c r="AS273" s="270"/>
      <c r="AT273" s="270"/>
      <c r="AU273" s="270"/>
      <c r="AV273" s="270"/>
      <c r="AW273" s="270"/>
      <c r="AX273" s="27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274"/>
      <c r="BZ273" s="274"/>
      <c r="CA273" s="274"/>
      <c r="CB273" s="274"/>
      <c r="CC273" s="274"/>
      <c r="CD273" s="274"/>
      <c r="CE273" s="274"/>
      <c r="CF273" s="274"/>
      <c r="CG273" s="274"/>
      <c r="CH273" s="274"/>
      <c r="CI273" s="274"/>
      <c r="CJ273" s="274"/>
      <c r="CK273" s="274"/>
      <c r="CL273" s="274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</row>
    <row r="274" spans="1:108" ht="15.75">
      <c r="A274" s="269" t="s">
        <v>432</v>
      </c>
      <c r="B274" s="270"/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27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270"/>
      <c r="BQ274" s="270"/>
      <c r="BR274" s="270"/>
      <c r="BS274" s="270"/>
      <c r="BT274" s="270"/>
      <c r="BU274" s="270"/>
      <c r="BV274" s="270"/>
      <c r="BW274" s="270"/>
      <c r="BX274" s="270"/>
      <c r="BY274" s="270"/>
      <c r="BZ274" s="270"/>
      <c r="CA274" s="270"/>
      <c r="CB274" s="270"/>
      <c r="CC274" s="270"/>
      <c r="CD274" s="270"/>
      <c r="CE274" s="270"/>
      <c r="CF274" s="270"/>
      <c r="CG274" s="270"/>
      <c r="CH274" s="270"/>
      <c r="CI274" s="270"/>
      <c r="CJ274" s="270"/>
      <c r="CK274" s="270"/>
      <c r="CL274" s="270"/>
      <c r="CM274" s="270"/>
      <c r="CN274" s="270"/>
      <c r="CO274" s="270"/>
      <c r="CP274" s="270"/>
      <c r="CQ274" s="270"/>
      <c r="CR274" s="270"/>
      <c r="CS274" s="270"/>
      <c r="CT274" s="270"/>
      <c r="CU274" s="270"/>
      <c r="CV274" s="270"/>
      <c r="CW274" s="270"/>
      <c r="CX274" s="270"/>
      <c r="CY274" s="270"/>
      <c r="CZ274" s="270"/>
      <c r="DA274" s="270"/>
      <c r="DB274" s="270"/>
      <c r="DC274" s="270"/>
      <c r="DD274" s="271"/>
    </row>
    <row r="275" spans="1:108" ht="15" customHeight="1">
      <c r="A275" s="261"/>
      <c r="B275" s="219" t="s">
        <v>433</v>
      </c>
      <c r="C275" s="219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20"/>
      <c r="AK275" s="262"/>
      <c r="AL275" s="219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20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</row>
    <row r="276" spans="1:108" ht="15.75">
      <c r="A276" s="261"/>
      <c r="B276" s="219" t="s">
        <v>434</v>
      </c>
      <c r="C276" s="219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19"/>
      <c r="O276" s="219"/>
      <c r="P276" s="219"/>
      <c r="Q276" s="219"/>
      <c r="R276" s="219"/>
      <c r="S276" s="21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  <c r="AD276" s="219"/>
      <c r="AE276" s="219"/>
      <c r="AF276" s="219"/>
      <c r="AG276" s="219"/>
      <c r="AH276" s="219"/>
      <c r="AI276" s="219"/>
      <c r="AJ276" s="220"/>
      <c r="AK276" s="269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274">
        <f>BJ125</f>
        <v>4550</v>
      </c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275">
        <f>BY125</f>
        <v>4.5300677021107125</v>
      </c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</row>
  </sheetData>
  <mergeCells count="1087">
    <mergeCell ref="BY276:CL276"/>
    <mergeCell ref="CM276:DD276"/>
    <mergeCell ref="B276:AJ276"/>
    <mergeCell ref="AK276:AX276"/>
    <mergeCell ref="AY276:BI276"/>
    <mergeCell ref="BJ276:BX276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AK273:AX273"/>
    <mergeCell ref="AY273:BI273"/>
    <mergeCell ref="BJ273:BX273"/>
    <mergeCell ref="BY270:CL270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Y270:BI270"/>
    <mergeCell ref="BJ270:BX270"/>
    <mergeCell ref="A268:DD268"/>
    <mergeCell ref="B269:AJ269"/>
    <mergeCell ref="AK269:AX269"/>
    <mergeCell ref="AY269:BI269"/>
    <mergeCell ref="BJ269:BX269"/>
    <mergeCell ref="BY269:CL269"/>
    <mergeCell ref="CM269:DD269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CM265:DD265"/>
    <mergeCell ref="B263:AJ263"/>
    <mergeCell ref="AK263:AX263"/>
    <mergeCell ref="AY263:BI263"/>
    <mergeCell ref="BJ263:BX263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AK260:AX260"/>
    <mergeCell ref="AY260:BI260"/>
    <mergeCell ref="BJ260:BX260"/>
    <mergeCell ref="BY258:CL258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BJ258:BX258"/>
    <mergeCell ref="A256:DD256"/>
    <mergeCell ref="B257:AJ257"/>
    <mergeCell ref="AK257:AX257"/>
    <mergeCell ref="AY257:BI257"/>
    <mergeCell ref="BJ257:BX257"/>
    <mergeCell ref="BY257:CL257"/>
    <mergeCell ref="CM257:DD257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Y254:BI254"/>
    <mergeCell ref="BJ254:BX254"/>
    <mergeCell ref="BY252:CL252"/>
    <mergeCell ref="CM252:DD252"/>
    <mergeCell ref="B253:AJ253"/>
    <mergeCell ref="AK253:AX253"/>
    <mergeCell ref="AY253:BI253"/>
    <mergeCell ref="BJ253:BX253"/>
    <mergeCell ref="BY253:CL253"/>
    <mergeCell ref="CM253:DD253"/>
    <mergeCell ref="B252:AJ252"/>
    <mergeCell ref="AK252:AX252"/>
    <mergeCell ref="AY252:BI252"/>
    <mergeCell ref="BJ252:BX252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2:BI242"/>
    <mergeCell ref="BJ242:BX242"/>
    <mergeCell ref="BY240:CL240"/>
    <mergeCell ref="CM240:DD240"/>
    <mergeCell ref="B241:AJ241"/>
    <mergeCell ref="AK241:AX241"/>
    <mergeCell ref="AY241:BI241"/>
    <mergeCell ref="BJ241:BX241"/>
    <mergeCell ref="BY241:CL241"/>
    <mergeCell ref="CM241:DD241"/>
    <mergeCell ref="B240:AJ240"/>
    <mergeCell ref="AK240:AX240"/>
    <mergeCell ref="AY240:BI240"/>
    <mergeCell ref="BJ240:BX240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AK237:AX237"/>
    <mergeCell ref="AY237:BI237"/>
    <mergeCell ref="BJ237:BX237"/>
    <mergeCell ref="BY235:CL235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BJ235:BX235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AY233:BI233"/>
    <mergeCell ref="BJ233:BX233"/>
    <mergeCell ref="BY231:CL231"/>
    <mergeCell ref="CM231:DD231"/>
    <mergeCell ref="B232:AJ232"/>
    <mergeCell ref="AK232:AX232"/>
    <mergeCell ref="AY232:BI232"/>
    <mergeCell ref="BJ232:BX232"/>
    <mergeCell ref="BY232:CL232"/>
    <mergeCell ref="CM232:DD232"/>
    <mergeCell ref="B231:AJ231"/>
    <mergeCell ref="AK231:AX231"/>
    <mergeCell ref="AY231:BI231"/>
    <mergeCell ref="BJ231:BX231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AK228:AX228"/>
    <mergeCell ref="AY228:BI228"/>
    <mergeCell ref="BJ228:BX228"/>
    <mergeCell ref="BY226:CL226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BJ226:BX226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AK223:AX223"/>
    <mergeCell ref="AY223:BI223"/>
    <mergeCell ref="BJ223:BX223"/>
    <mergeCell ref="BY221:CL221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BJ221:BX221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CM218:DD218"/>
    <mergeCell ref="B216:AJ216"/>
    <mergeCell ref="AK216:AX216"/>
    <mergeCell ref="AY216:BI216"/>
    <mergeCell ref="BJ216:BX216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AY214:BI214"/>
    <mergeCell ref="BJ214:BX214"/>
    <mergeCell ref="BY212:CL212"/>
    <mergeCell ref="CM212:DD212"/>
    <mergeCell ref="B213:AJ213"/>
    <mergeCell ref="AK213:AX213"/>
    <mergeCell ref="AY213:BI213"/>
    <mergeCell ref="BJ213:BX213"/>
    <mergeCell ref="BY213:CL213"/>
    <mergeCell ref="CM213:DD213"/>
    <mergeCell ref="B212:AJ212"/>
    <mergeCell ref="AK212:AX212"/>
    <mergeCell ref="AY212:BI212"/>
    <mergeCell ref="BJ212:BX212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AK209:AX209"/>
    <mergeCell ref="AY209:BI209"/>
    <mergeCell ref="BJ209:BX209"/>
    <mergeCell ref="BY207:CL207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BJ207:BX207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AY205:BI205"/>
    <mergeCell ref="BJ205:BX205"/>
    <mergeCell ref="BY203:CL203"/>
    <mergeCell ref="CM203:DD203"/>
    <mergeCell ref="B204:AJ204"/>
    <mergeCell ref="AK204:AX204"/>
    <mergeCell ref="AY204:BI204"/>
    <mergeCell ref="BJ204:BX204"/>
    <mergeCell ref="BY204:CL204"/>
    <mergeCell ref="CM204:DD204"/>
    <mergeCell ref="B203:AJ203"/>
    <mergeCell ref="AK203:AX203"/>
    <mergeCell ref="AY203:BI203"/>
    <mergeCell ref="BJ203:BX203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AY201:BI201"/>
    <mergeCell ref="BJ201:BX201"/>
    <mergeCell ref="BY199:CL199"/>
    <mergeCell ref="CM199:DD199"/>
    <mergeCell ref="B200:AJ200"/>
    <mergeCell ref="AK200:AX200"/>
    <mergeCell ref="AY200:BI200"/>
    <mergeCell ref="BJ200:BX200"/>
    <mergeCell ref="BY200:CL200"/>
    <mergeCell ref="CM200:DD200"/>
    <mergeCell ref="B199:AJ199"/>
    <mergeCell ref="AK199:AX199"/>
    <mergeCell ref="AY199:BI199"/>
    <mergeCell ref="BJ199:BX199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AY197:BI197"/>
    <mergeCell ref="BJ197:BX197"/>
    <mergeCell ref="BY195:CL195"/>
    <mergeCell ref="CM195:DD195"/>
    <mergeCell ref="B196:AJ196"/>
    <mergeCell ref="AK196:AX196"/>
    <mergeCell ref="AY196:BI196"/>
    <mergeCell ref="BJ196:BX196"/>
    <mergeCell ref="BY196:CL196"/>
    <mergeCell ref="CM196:DD196"/>
    <mergeCell ref="B195:AJ195"/>
    <mergeCell ref="AK195:AX195"/>
    <mergeCell ref="AY195:BI195"/>
    <mergeCell ref="BJ195:BX195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AK192:AX192"/>
    <mergeCell ref="AY192:BI192"/>
    <mergeCell ref="BJ192:BX192"/>
    <mergeCell ref="BY190:CL190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BJ190:BX190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CM187:DD187"/>
    <mergeCell ref="B185:AJ185"/>
    <mergeCell ref="AK185:AX185"/>
    <mergeCell ref="AY185:BI185"/>
    <mergeCell ref="BJ185:BX185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CM182:DD182"/>
    <mergeCell ref="B180:AJ180"/>
    <mergeCell ref="AK180:AX180"/>
    <mergeCell ref="AY180:BI180"/>
    <mergeCell ref="BJ180:BX180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AY178:BI178"/>
    <mergeCell ref="BJ178:BX178"/>
    <mergeCell ref="BY176:CL176"/>
    <mergeCell ref="CM176:DD176"/>
    <mergeCell ref="B177:AJ177"/>
    <mergeCell ref="AK177:AX177"/>
    <mergeCell ref="AY177:BI177"/>
    <mergeCell ref="BJ177:BX177"/>
    <mergeCell ref="BY177:CL177"/>
    <mergeCell ref="CM177:DD177"/>
    <mergeCell ref="B176:AJ176"/>
    <mergeCell ref="AK176:AX176"/>
    <mergeCell ref="AY176:BI176"/>
    <mergeCell ref="BJ176:BX176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AY174:BI174"/>
    <mergeCell ref="BJ174:BX174"/>
    <mergeCell ref="BY172:CL172"/>
    <mergeCell ref="CM172:DD172"/>
    <mergeCell ref="B173:AJ173"/>
    <mergeCell ref="AK173:AX173"/>
    <mergeCell ref="AY173:BI173"/>
    <mergeCell ref="BJ173:BX173"/>
    <mergeCell ref="BY173:CL173"/>
    <mergeCell ref="CM173:DD173"/>
    <mergeCell ref="B172:AJ172"/>
    <mergeCell ref="AK172:AX172"/>
    <mergeCell ref="AY172:BI172"/>
    <mergeCell ref="BJ172:BX172"/>
    <mergeCell ref="A170:DD170"/>
    <mergeCell ref="B171:AJ171"/>
    <mergeCell ref="AK171:AX171"/>
    <mergeCell ref="AY171:BI171"/>
    <mergeCell ref="BJ171:BX171"/>
    <mergeCell ref="BY171:CL171"/>
    <mergeCell ref="CM171:DD171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Y168:BI168"/>
    <mergeCell ref="BJ168:BX168"/>
    <mergeCell ref="BY166:CL166"/>
    <mergeCell ref="CM166:DD166"/>
    <mergeCell ref="B167:AJ167"/>
    <mergeCell ref="AK167:AX167"/>
    <mergeCell ref="AY167:BI167"/>
    <mergeCell ref="BJ167:BX167"/>
    <mergeCell ref="BY167:CL167"/>
    <mergeCell ref="CM167:DD167"/>
    <mergeCell ref="B166:AJ166"/>
    <mergeCell ref="AK166:AX166"/>
    <mergeCell ref="AY166:BI166"/>
    <mergeCell ref="BJ166:BX166"/>
    <mergeCell ref="A164:DD164"/>
    <mergeCell ref="B165:AJ165"/>
    <mergeCell ref="AK165:AX165"/>
    <mergeCell ref="AY165:BI165"/>
    <mergeCell ref="BJ165:BX165"/>
    <mergeCell ref="BY165:CL165"/>
    <mergeCell ref="CM165:DD165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Y162:BI162"/>
    <mergeCell ref="BJ162:BX162"/>
    <mergeCell ref="BY160:CL160"/>
    <mergeCell ref="CM160:DD160"/>
    <mergeCell ref="B161:AJ161"/>
    <mergeCell ref="AK161:AX161"/>
    <mergeCell ref="AY161:BI161"/>
    <mergeCell ref="BJ161:BX161"/>
    <mergeCell ref="BY161:CL161"/>
    <mergeCell ref="CM161:DD161"/>
    <mergeCell ref="B160:AJ160"/>
    <mergeCell ref="AK160:AX160"/>
    <mergeCell ref="AY160:BI160"/>
    <mergeCell ref="BJ160:BX160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AY158:BI158"/>
    <mergeCell ref="BJ158:BX158"/>
    <mergeCell ref="BY156:CL156"/>
    <mergeCell ref="CM156:DD156"/>
    <mergeCell ref="B157:AJ157"/>
    <mergeCell ref="AK157:AX157"/>
    <mergeCell ref="AY157:BI157"/>
    <mergeCell ref="BJ157:BX157"/>
    <mergeCell ref="BY157:CL157"/>
    <mergeCell ref="CM157:DD157"/>
    <mergeCell ref="B156:AJ156"/>
    <mergeCell ref="AK156:AX156"/>
    <mergeCell ref="AY156:BI156"/>
    <mergeCell ref="BJ156:BX156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AY154:BI154"/>
    <mergeCell ref="BJ154:BX154"/>
    <mergeCell ref="BY152:CL152"/>
    <mergeCell ref="CM152:DD152"/>
    <mergeCell ref="B153:AJ153"/>
    <mergeCell ref="AK153:AX153"/>
    <mergeCell ref="AY153:BI153"/>
    <mergeCell ref="BJ153:BX153"/>
    <mergeCell ref="BY153:CL153"/>
    <mergeCell ref="CM153:DD153"/>
    <mergeCell ref="B152:AJ152"/>
    <mergeCell ref="AK152:AX152"/>
    <mergeCell ref="AY152:BI152"/>
    <mergeCell ref="BJ152:BX152"/>
    <mergeCell ref="A150:DD150"/>
    <mergeCell ref="B151:AJ151"/>
    <mergeCell ref="AK151:AX151"/>
    <mergeCell ref="AY151:BI151"/>
    <mergeCell ref="BJ151:BX151"/>
    <mergeCell ref="BY151:CL151"/>
    <mergeCell ref="CM151:DD151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Y148:BI148"/>
    <mergeCell ref="BJ148:BX148"/>
    <mergeCell ref="BY146:CL146"/>
    <mergeCell ref="CM146:DD146"/>
    <mergeCell ref="B147:AJ147"/>
    <mergeCell ref="AK147:AX147"/>
    <mergeCell ref="AY147:BI147"/>
    <mergeCell ref="BJ147:BX147"/>
    <mergeCell ref="BY147:CL147"/>
    <mergeCell ref="CM147:DD147"/>
    <mergeCell ref="B146:AJ146"/>
    <mergeCell ref="AK146:AX146"/>
    <mergeCell ref="AY146:BI146"/>
    <mergeCell ref="BJ146:BX146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AY144:BI144"/>
    <mergeCell ref="BJ144:BX144"/>
    <mergeCell ref="BY142:CL142"/>
    <mergeCell ref="CM142:DD142"/>
    <mergeCell ref="B143:AJ143"/>
    <mergeCell ref="AK143:AX143"/>
    <mergeCell ref="AY143:BI143"/>
    <mergeCell ref="BJ143:BX143"/>
    <mergeCell ref="BY143:CL143"/>
    <mergeCell ref="CM143:DD143"/>
    <mergeCell ref="B142:AJ142"/>
    <mergeCell ref="AK142:AX142"/>
    <mergeCell ref="AY142:BI142"/>
    <mergeCell ref="BJ142:BX142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AY140:BI140"/>
    <mergeCell ref="BJ140:BX140"/>
    <mergeCell ref="BY138:CL138"/>
    <mergeCell ref="CM138:DD138"/>
    <mergeCell ref="B139:AJ139"/>
    <mergeCell ref="AK139:AX139"/>
    <mergeCell ref="AY139:BI139"/>
    <mergeCell ref="BJ139:BX139"/>
    <mergeCell ref="BY139:CL139"/>
    <mergeCell ref="CM139:DD139"/>
    <mergeCell ref="B138:AJ138"/>
    <mergeCell ref="AK138:AX138"/>
    <mergeCell ref="AY138:BI138"/>
    <mergeCell ref="BJ138:BX138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AY136:BI136"/>
    <mergeCell ref="BJ136:BX136"/>
    <mergeCell ref="BY134:CL134"/>
    <mergeCell ref="CM134:DD134"/>
    <mergeCell ref="B135:AJ135"/>
    <mergeCell ref="AK135:AX135"/>
    <mergeCell ref="AY135:BI135"/>
    <mergeCell ref="BJ135:BX135"/>
    <mergeCell ref="BY135:CL135"/>
    <mergeCell ref="CM135:DD135"/>
    <mergeCell ref="B134:AJ134"/>
    <mergeCell ref="AK134:AX134"/>
    <mergeCell ref="AY134:BI134"/>
    <mergeCell ref="BJ134:BX134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AK131:AX131"/>
    <mergeCell ref="AY131:BI131"/>
    <mergeCell ref="BJ131:BX131"/>
    <mergeCell ref="BY129:CL129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BJ129:BX129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AY127:BI127"/>
    <mergeCell ref="BJ127:BX127"/>
    <mergeCell ref="BY125:CL125"/>
    <mergeCell ref="CM125:DD125"/>
    <mergeCell ref="B126:AJ126"/>
    <mergeCell ref="AK126:AX126"/>
    <mergeCell ref="AY126:BI126"/>
    <mergeCell ref="BJ126:BX126"/>
    <mergeCell ref="BY126:CL126"/>
    <mergeCell ref="CM126:DD126"/>
    <mergeCell ref="B125:AJ125"/>
    <mergeCell ref="AK125:AX125"/>
    <mergeCell ref="AY125:BI125"/>
    <mergeCell ref="BJ125:BX125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AY123:BI123"/>
    <mergeCell ref="BJ123:BX123"/>
    <mergeCell ref="BY121:CL121"/>
    <mergeCell ref="CM121:DD121"/>
    <mergeCell ref="B122:AJ122"/>
    <mergeCell ref="AK122:AX122"/>
    <mergeCell ref="AY122:BI122"/>
    <mergeCell ref="BJ122:BX122"/>
    <mergeCell ref="BY122:CL122"/>
    <mergeCell ref="CM122:DD122"/>
    <mergeCell ref="B121:AJ121"/>
    <mergeCell ref="AK121:AX121"/>
    <mergeCell ref="AY121:BI121"/>
    <mergeCell ref="BJ121:BX121"/>
    <mergeCell ref="A119:DD119"/>
    <mergeCell ref="B120:AJ120"/>
    <mergeCell ref="AK120:AX120"/>
    <mergeCell ref="AY120:BI120"/>
    <mergeCell ref="BJ120:BX120"/>
    <mergeCell ref="BY120:CL120"/>
    <mergeCell ref="CM120:DD120"/>
    <mergeCell ref="A116:DD116"/>
    <mergeCell ref="A118:AJ118"/>
    <mergeCell ref="AK118:AX118"/>
    <mergeCell ref="AY118:BI118"/>
    <mergeCell ref="BJ118:BX118"/>
    <mergeCell ref="BY118:CL118"/>
    <mergeCell ref="CM118:DD118"/>
    <mergeCell ref="B115:AR115"/>
    <mergeCell ref="AT115:BS115"/>
    <mergeCell ref="BT115:CK115"/>
    <mergeCell ref="CL115:DD115"/>
    <mergeCell ref="B114:AR114"/>
    <mergeCell ref="AT114:BS114"/>
    <mergeCell ref="BT114:CK114"/>
    <mergeCell ref="CL114:DD114"/>
    <mergeCell ref="B113:AR113"/>
    <mergeCell ref="AT113:BS113"/>
    <mergeCell ref="BT113:CK113"/>
    <mergeCell ref="CL113:DD113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AT95:BE95"/>
    <mergeCell ref="AT96:BS96"/>
    <mergeCell ref="AT97:BE97"/>
    <mergeCell ref="BG97:BS97"/>
    <mergeCell ref="AT98:BS98"/>
    <mergeCell ref="BC99:BF99"/>
    <mergeCell ref="AT100:BS100"/>
    <mergeCell ref="AT101:BE10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T82:CK82"/>
    <mergeCell ref="CL82:DD82"/>
    <mergeCell ref="B83:AR85"/>
    <mergeCell ref="AT83:BS83"/>
    <mergeCell ref="BT83:CK85"/>
    <mergeCell ref="CL83:DD85"/>
    <mergeCell ref="BJ84:BM84"/>
    <mergeCell ref="AT79:BS79"/>
    <mergeCell ref="AT80:AY80"/>
    <mergeCell ref="BA80:BS80"/>
    <mergeCell ref="B82:AR82"/>
    <mergeCell ref="AT82:BS82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69:DD69"/>
    <mergeCell ref="B70:AR71"/>
    <mergeCell ref="AT70:AY70"/>
    <mergeCell ref="BA70:BS70"/>
    <mergeCell ref="BT70:CK71"/>
    <mergeCell ref="CL70:DD71"/>
    <mergeCell ref="AS71:BS71"/>
    <mergeCell ref="B65:AR68"/>
    <mergeCell ref="AT65:BS65"/>
    <mergeCell ref="BT65:CK68"/>
    <mergeCell ref="CL65:DD68"/>
    <mergeCell ref="AT66:BR66"/>
    <mergeCell ref="AT67:BG67"/>
    <mergeCell ref="AT68:BS68"/>
    <mergeCell ref="B64:AR64"/>
    <mergeCell ref="AT64:BS64"/>
    <mergeCell ref="BT64:CK64"/>
    <mergeCell ref="CL64:DD64"/>
    <mergeCell ref="A62:DD62"/>
    <mergeCell ref="B63:AR63"/>
    <mergeCell ref="AT63:AY63"/>
    <mergeCell ref="BA63:BS63"/>
    <mergeCell ref="BT63:CK63"/>
    <mergeCell ref="CL63:DD63"/>
    <mergeCell ref="B61:AR61"/>
    <mergeCell ref="AT61:BS61"/>
    <mergeCell ref="BT61:CK61"/>
    <mergeCell ref="CL61:DD61"/>
    <mergeCell ref="B60:AR60"/>
    <mergeCell ref="AT60:BS60"/>
    <mergeCell ref="BT60:CK60"/>
    <mergeCell ref="CL60:DD60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A55:BS55"/>
    <mergeCell ref="BT55:CK56"/>
    <mergeCell ref="CL52:DD53"/>
    <mergeCell ref="AS53:BS53"/>
    <mergeCell ref="B54:AR54"/>
    <mergeCell ref="AT54:BS54"/>
    <mergeCell ref="BT54:CK54"/>
    <mergeCell ref="CL54:DD54"/>
    <mergeCell ref="B52:AR53"/>
    <mergeCell ref="AT52:AY52"/>
    <mergeCell ref="BA52:BS52"/>
    <mergeCell ref="BT52:CK53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A48:BS48"/>
    <mergeCell ref="BT48:CK49"/>
    <mergeCell ref="CL44:DD45"/>
    <mergeCell ref="AS45:BS45"/>
    <mergeCell ref="B46:AR47"/>
    <mergeCell ref="AT46:AY46"/>
    <mergeCell ref="BA46:BS46"/>
    <mergeCell ref="BT46:CK47"/>
    <mergeCell ref="CL46:DD47"/>
    <mergeCell ref="AS47:BS47"/>
    <mergeCell ref="B44:AR45"/>
    <mergeCell ref="AT44:AY44"/>
    <mergeCell ref="BA44:BS44"/>
    <mergeCell ref="BT44:CK45"/>
    <mergeCell ref="B43:AR43"/>
    <mergeCell ref="AT43:BS43"/>
    <mergeCell ref="BT43:CK43"/>
    <mergeCell ref="CL43:DD43"/>
    <mergeCell ref="A40:DD40"/>
    <mergeCell ref="B41:AR42"/>
    <mergeCell ref="AT41:AY41"/>
    <mergeCell ref="BT41:CK42"/>
    <mergeCell ref="CL41:DD42"/>
    <mergeCell ref="AS42:BS42"/>
    <mergeCell ref="B39:AR39"/>
    <mergeCell ref="AT39:BS39"/>
    <mergeCell ref="BT39:CK39"/>
    <mergeCell ref="CL39:DD39"/>
    <mergeCell ref="B38:AR38"/>
    <mergeCell ref="AT38:BS38"/>
    <mergeCell ref="BT38:CK38"/>
    <mergeCell ref="CL38:DD38"/>
    <mergeCell ref="B36:AR37"/>
    <mergeCell ref="AT36:AY36"/>
    <mergeCell ref="BT36:CK37"/>
    <mergeCell ref="CL36:DD37"/>
    <mergeCell ref="AS37:BS37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A32:BS32"/>
    <mergeCell ref="BT32:CK33"/>
    <mergeCell ref="CL28:DD29"/>
    <mergeCell ref="AS29:BS29"/>
    <mergeCell ref="B30:AR31"/>
    <mergeCell ref="AT30:AY30"/>
    <mergeCell ref="BA30:BS30"/>
    <mergeCell ref="BT30:CK31"/>
    <mergeCell ref="CL30:DD31"/>
    <mergeCell ref="AS31:BS31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A23:DD23"/>
    <mergeCell ref="B24:AR25"/>
    <mergeCell ref="AT24:AY24"/>
    <mergeCell ref="BT24:CK25"/>
    <mergeCell ref="CL24:DD25"/>
    <mergeCell ref="AS25:BS25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2010-03-15T13:40:57Z</dcterms:modified>
  <cp:category/>
  <cp:version/>
  <cp:contentType/>
  <cp:contentStatus/>
</cp:coreProperties>
</file>