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<sst xmlns="http://schemas.openxmlformats.org/spreadsheetml/2006/main" count="571" uniqueCount="435">
  <si>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</si>
  <si>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69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</si>
  <si>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</si>
  <si>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</si>
  <si>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</si>
  <si>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</si>
  <si>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</si>
  <si>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</si>
  <si>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</si>
  <si>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</si>
  <si>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</si>
  <si>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</si>
  <si>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</si>
  <si>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</si>
  <si>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Лапина 31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</si>
  <si>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</si>
  <si>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</si>
  <si>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</si>
  <si>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</si>
  <si>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</si>
  <si>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</si>
  <si>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</si>
  <si>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</si>
  <si>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</si>
  <si>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</si>
  <si>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</si>
  <si>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</si>
  <si>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</si>
  <si>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</si>
  <si>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</si>
  <si>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</si>
  <si>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</si>
  <si>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</si>
  <si>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</si>
  <si>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</si>
  <si>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</si>
  <si>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</si>
  <si>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</si>
  <si>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</si>
  <si>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</si>
  <si>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</si>
  <si>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</si>
  <si>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</si>
  <si>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</si>
  <si>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</si>
  <si>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</si>
  <si>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</si>
  <si>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</si>
  <si>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</si>
  <si>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</si>
  <si>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</si>
  <si>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</si>
  <si>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</si>
  <si>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</si>
  <si>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</si>
  <si>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</si>
  <si>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</si>
  <si>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</si>
  <si>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</si>
  <si>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</si>
  <si>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</si>
  <si>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</si>
  <si>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</si>
  <si>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</si>
  <si>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</si>
  <si>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</si>
  <si>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</si>
  <si>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</si>
  <si>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</si>
  <si>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сколы, трещины, осадка</t>
  </si>
  <si>
    <t>2. Наружные и внутренние капитальные стены</t>
  </si>
  <si>
    <t>бревенчатые</t>
  </si>
  <si>
    <t>сырость, трещины</t>
  </si>
  <si>
    <t>3. Перегородки</t>
  </si>
  <si>
    <t>деревянные</t>
  </si>
  <si>
    <t>гниль</t>
  </si>
  <si>
    <t>4. Перекрытия</t>
  </si>
  <si>
    <t>чердачные</t>
  </si>
  <si>
    <t>деревянные отепленные</t>
  </si>
  <si>
    <t xml:space="preserve">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</si>
  <si>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</si>
  <si>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</si>
  <si>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</si>
  <si>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</si>
  <si>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</si>
  <si>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прогиб сторопил, гниль, сколы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</si>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</sst>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1;&#1072;&#1087;&#1080;&#1085;&#1072;%2031%20&#1040;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Лапина 31 А</v>
          </cell>
        </row>
        <row r="29">
          <cell r="D29">
            <v>2</v>
          </cell>
        </row>
        <row r="45">
          <cell r="E45">
            <v>104.4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Лапина 31 А</v>
          </cell>
        </row>
      </sheetData>
      <sheetData sheetId="3">
        <row r="7">
          <cell r="G7">
            <v>1.2819525862068966</v>
          </cell>
        </row>
      </sheetData>
      <sheetData sheetId="4">
        <row r="20">
          <cell r="M20">
            <v>0</v>
          </cell>
        </row>
        <row r="43">
          <cell r="M43">
            <v>1058.4766212386287</v>
          </cell>
        </row>
        <row r="68">
          <cell r="M68">
            <v>854.9234248465848</v>
          </cell>
        </row>
        <row r="81">
          <cell r="M81">
            <v>2279.7957995908923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105.15282028635731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35.05094009545244</v>
          </cell>
        </row>
        <row r="197">
          <cell r="M197">
            <v>0</v>
          </cell>
        </row>
        <row r="208">
          <cell r="M208">
            <v>96.13972140466956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653.4496689223633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14.682123142963666</v>
          </cell>
        </row>
        <row r="48">
          <cell r="F48">
            <v>11.858637923162961</v>
          </cell>
        </row>
        <row r="49">
          <cell r="F49">
            <v>31.62303446176789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0.7640271363865124</v>
          </cell>
        </row>
        <row r="221">
          <cell r="F221">
            <v>0</v>
          </cell>
        </row>
        <row r="222">
          <cell r="F222">
            <v>10.99414929843986</v>
          </cell>
        </row>
        <row r="223">
          <cell r="F223">
            <v>6.922383774534476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12253.959777956145</v>
          </cell>
        </row>
      </sheetData>
      <sheetData sheetId="7">
        <row r="19">
          <cell r="G19">
            <v>0</v>
          </cell>
        </row>
        <row r="49">
          <cell r="G49">
            <v>48.145125712791675</v>
          </cell>
        </row>
        <row r="60">
          <cell r="G60">
            <v>24.67858479144713</v>
          </cell>
        </row>
        <row r="70">
          <cell r="G70">
            <v>24.67858479144713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16.56072</v>
          </cell>
        </row>
        <row r="149">
          <cell r="H149">
            <v>0</v>
          </cell>
        </row>
        <row r="155">
          <cell r="H155">
            <v>35.25789473684211</v>
          </cell>
        </row>
        <row r="164">
          <cell r="H164">
            <v>97.6976176</v>
          </cell>
        </row>
        <row r="186">
          <cell r="H186">
            <v>152.48832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A16" sqref="A16:G16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8" t="s">
        <v>0</v>
      </c>
      <c r="G1" s="128"/>
    </row>
    <row r="2" spans="6:7" ht="15.75">
      <c r="F2" s="128" t="s">
        <v>1</v>
      </c>
      <c r="G2" s="128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124" t="s">
        <v>10</v>
      </c>
      <c r="B15" s="124"/>
      <c r="C15" s="124"/>
      <c r="D15" s="124"/>
      <c r="E15" s="124"/>
      <c r="F15" s="124"/>
      <c r="G15" s="124"/>
      <c r="H15" s="9"/>
    </row>
    <row r="16" spans="1:8" ht="15.75" customHeight="1">
      <c r="A16" s="107" t="s">
        <v>11</v>
      </c>
      <c r="B16" s="107"/>
      <c r="C16" s="107"/>
      <c r="D16" s="107"/>
      <c r="E16" s="107"/>
      <c r="F16" s="107"/>
      <c r="G16" s="107"/>
      <c r="H16" s="9"/>
    </row>
    <row r="17" spans="1:8" ht="15.75">
      <c r="A17" s="120" t="s">
        <v>12</v>
      </c>
      <c r="B17" s="120"/>
      <c r="C17" s="120"/>
      <c r="D17" s="120"/>
      <c r="E17" s="120"/>
      <c r="F17" s="120"/>
      <c r="G17" s="120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7"/>
      <c r="F19" s="17"/>
      <c r="G19" s="17"/>
      <c r="K19" s="18"/>
    </row>
    <row r="20" spans="1:11" ht="18.75" customHeight="1">
      <c r="A20" s="1" t="s">
        <v>15</v>
      </c>
      <c r="B20" s="1"/>
      <c r="C20" s="1"/>
      <c r="D20" s="5"/>
      <c r="E20" s="5"/>
      <c r="F20" s="19"/>
      <c r="G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7"/>
      <c r="K21" s="18"/>
    </row>
    <row r="22" spans="1:11" ht="18.75" customHeight="1">
      <c r="A22" s="1" t="s">
        <v>16</v>
      </c>
      <c r="B22" s="16"/>
      <c r="C22" s="16"/>
      <c r="D22" s="17" t="s">
        <v>17</v>
      </c>
      <c r="E22" s="17"/>
      <c r="F22" s="17"/>
      <c r="G22" s="17"/>
      <c r="K22" s="18"/>
    </row>
    <row r="23" spans="1:11" ht="20.25" customHeight="1">
      <c r="A23" s="1" t="s">
        <v>18</v>
      </c>
      <c r="B23" s="20"/>
      <c r="C23" s="20"/>
      <c r="D23" s="17" t="s">
        <v>17</v>
      </c>
      <c r="E23" s="19" t="s">
        <v>19</v>
      </c>
      <c r="F23" s="19"/>
      <c r="G23" s="17"/>
      <c r="K23" s="18"/>
    </row>
    <row r="24" spans="1:11" ht="18.75" customHeight="1">
      <c r="A24" s="1" t="s">
        <v>20</v>
      </c>
      <c r="B24" s="1"/>
      <c r="C24" s="1"/>
      <c r="D24" s="5"/>
      <c r="E24" s="5"/>
      <c r="F24" s="21"/>
      <c r="G24" s="17"/>
      <c r="K24" s="18"/>
    </row>
    <row r="25" spans="1:11" ht="19.5" customHeight="1">
      <c r="A25" s="1" t="s">
        <v>21</v>
      </c>
      <c r="B25" s="1"/>
      <c r="C25" s="16"/>
      <c r="D25" s="17" t="s">
        <v>17</v>
      </c>
      <c r="E25" s="17"/>
      <c r="F25" s="17"/>
      <c r="G25" s="17"/>
      <c r="K25" s="22"/>
    </row>
    <row r="26" spans="1:11" ht="21" customHeight="1">
      <c r="A26" s="1" t="s">
        <v>22</v>
      </c>
      <c r="B26" s="1"/>
      <c r="C26" s="1"/>
      <c r="D26" s="17" t="s">
        <v>17</v>
      </c>
      <c r="E26" s="19"/>
      <c r="F26" s="19"/>
      <c r="G26" s="17"/>
      <c r="K26" s="18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8"/>
    </row>
    <row r="28" spans="1:11" ht="19.5" customHeight="1">
      <c r="A28" s="23" t="s">
        <v>24</v>
      </c>
      <c r="B28" s="24"/>
      <c r="C28" s="24"/>
      <c r="D28" s="25" t="s">
        <v>25</v>
      </c>
      <c r="E28" s="26"/>
      <c r="F28" s="26"/>
      <c r="G28" s="17"/>
      <c r="K28" s="18"/>
    </row>
    <row r="29" spans="1:11" ht="19.5" customHeight="1">
      <c r="A29" s="1" t="s">
        <v>26</v>
      </c>
      <c r="B29" s="20"/>
      <c r="C29" s="20"/>
      <c r="D29" s="27">
        <v>2</v>
      </c>
      <c r="E29" s="19"/>
      <c r="F29" s="19"/>
      <c r="G29" s="17"/>
      <c r="K29" s="18"/>
    </row>
    <row r="30" spans="1:11" ht="18.75" customHeight="1">
      <c r="A30" s="1" t="s">
        <v>27</v>
      </c>
      <c r="B30" s="20"/>
      <c r="C30" s="28" t="s">
        <v>25</v>
      </c>
      <c r="D30" s="4" t="s">
        <v>28</v>
      </c>
      <c r="E30" s="27">
        <v>0</v>
      </c>
      <c r="F30" s="19" t="s">
        <v>29</v>
      </c>
      <c r="G30" s="17"/>
      <c r="K30" s="18"/>
    </row>
    <row r="31" spans="1:11" ht="21.75" customHeight="1">
      <c r="A31" s="1" t="s">
        <v>30</v>
      </c>
      <c r="B31" s="1"/>
      <c r="C31" s="20"/>
      <c r="D31" s="19" t="s">
        <v>25</v>
      </c>
      <c r="E31" s="19"/>
      <c r="F31" s="19"/>
      <c r="G31" s="17"/>
      <c r="K31" s="18"/>
    </row>
    <row r="32" spans="1:11" ht="17.25" customHeight="1">
      <c r="A32" s="1" t="s">
        <v>31</v>
      </c>
      <c r="B32" s="16"/>
      <c r="C32" s="16"/>
      <c r="D32" s="17" t="s">
        <v>25</v>
      </c>
      <c r="E32" s="17"/>
      <c r="F32" s="17"/>
      <c r="G32" s="17"/>
      <c r="K32" s="18"/>
    </row>
    <row r="33" spans="1:11" ht="18" customHeight="1">
      <c r="A33" s="1" t="s">
        <v>32</v>
      </c>
      <c r="B33" s="20"/>
      <c r="C33" s="20"/>
      <c r="D33" s="19" t="s">
        <v>25</v>
      </c>
      <c r="E33" s="19"/>
      <c r="F33" s="19"/>
      <c r="G33" s="17"/>
      <c r="K33" s="18"/>
    </row>
    <row r="34" spans="1:11" ht="20.25" customHeight="1">
      <c r="A34" s="1" t="s">
        <v>33</v>
      </c>
      <c r="B34" s="20"/>
      <c r="C34" s="20"/>
      <c r="D34" s="27">
        <v>3</v>
      </c>
      <c r="E34" s="19"/>
      <c r="F34" s="19"/>
      <c r="G34" s="17"/>
      <c r="K34" s="18"/>
    </row>
    <row r="35" spans="1:11" ht="21" customHeight="1">
      <c r="A35" s="1" t="s">
        <v>34</v>
      </c>
      <c r="B35" s="1"/>
      <c r="C35" s="1"/>
      <c r="D35" s="5"/>
      <c r="E35" s="5"/>
      <c r="F35" s="5"/>
      <c r="G35" s="19" t="s">
        <v>25</v>
      </c>
      <c r="K35" s="18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18"/>
    </row>
    <row r="37" spans="1:11" ht="18" customHeight="1">
      <c r="A37" s="1" t="s">
        <v>36</v>
      </c>
      <c r="B37" s="1"/>
      <c r="C37" s="16"/>
      <c r="D37" s="17" t="s">
        <v>25</v>
      </c>
      <c r="E37" s="17"/>
      <c r="F37" s="17"/>
      <c r="G37" s="17"/>
      <c r="K37" s="18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18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18"/>
    </row>
    <row r="40" spans="1:11" ht="18" customHeight="1">
      <c r="A40" s="16"/>
      <c r="B40" s="16"/>
      <c r="C40" s="16"/>
      <c r="D40" s="17" t="s">
        <v>25</v>
      </c>
      <c r="E40" s="17"/>
      <c r="F40" s="7"/>
      <c r="G40" s="7"/>
      <c r="K40" s="18"/>
    </row>
    <row r="41" spans="1:11" ht="19.5" customHeight="1">
      <c r="A41" s="1" t="s">
        <v>39</v>
      </c>
      <c r="B41" s="20"/>
      <c r="C41" s="20"/>
      <c r="D41" s="27"/>
      <c r="E41" s="29">
        <f>C44*2.67</f>
        <v>278.748</v>
      </c>
      <c r="F41" s="7" t="s">
        <v>40</v>
      </c>
      <c r="G41" s="7"/>
      <c r="K41" s="18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18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18"/>
    </row>
    <row r="44" spans="1:11" ht="18.75" customHeight="1">
      <c r="A44" s="1" t="s">
        <v>43</v>
      </c>
      <c r="B44" s="16"/>
      <c r="C44" s="29">
        <v>104.4</v>
      </c>
      <c r="D44" s="7" t="s">
        <v>29</v>
      </c>
      <c r="E44" s="7"/>
      <c r="F44" s="5"/>
      <c r="G44" s="5"/>
      <c r="K44" s="18"/>
    </row>
    <row r="45" spans="1:11" ht="20.25" customHeight="1">
      <c r="A45" s="1" t="s">
        <v>44</v>
      </c>
      <c r="B45" s="1"/>
      <c r="C45" s="1"/>
      <c r="D45" s="1"/>
      <c r="E45" s="29">
        <v>104.4</v>
      </c>
      <c r="F45" s="30" t="s">
        <v>29</v>
      </c>
      <c r="G45" s="1"/>
      <c r="H45" s="2"/>
      <c r="I45" s="2"/>
      <c r="K45" s="18"/>
    </row>
    <row r="46" spans="1:11" ht="20.25" customHeight="1">
      <c r="A46" s="1" t="s">
        <v>45</v>
      </c>
      <c r="B46" s="1"/>
      <c r="C46" s="1"/>
      <c r="D46" s="1"/>
      <c r="E46" s="20">
        <v>66.3</v>
      </c>
      <c r="F46" s="30" t="s">
        <v>29</v>
      </c>
      <c r="G46" s="1"/>
      <c r="H46" s="2"/>
      <c r="I46" s="2"/>
      <c r="K46" s="18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K47" s="18"/>
    </row>
    <row r="48" spans="1:11" ht="18.75" customHeight="1">
      <c r="A48" s="1" t="s">
        <v>47</v>
      </c>
      <c r="B48" s="1"/>
      <c r="C48" s="1"/>
      <c r="D48" s="30"/>
      <c r="E48" s="2"/>
      <c r="F48" s="29">
        <v>0</v>
      </c>
      <c r="G48" s="30" t="s">
        <v>29</v>
      </c>
      <c r="H48" s="2"/>
      <c r="I48" s="2"/>
      <c r="K48" s="18"/>
    </row>
    <row r="49" spans="1:11" ht="18" customHeight="1">
      <c r="A49" s="1" t="s">
        <v>48</v>
      </c>
      <c r="B49" s="1"/>
      <c r="C49" s="1"/>
      <c r="D49" s="1"/>
      <c r="E49" s="1"/>
      <c r="F49" s="29">
        <v>0</v>
      </c>
      <c r="G49" s="1" t="s">
        <v>29</v>
      </c>
      <c r="H49" s="2"/>
      <c r="I49" s="2"/>
      <c r="K49" s="18"/>
    </row>
    <row r="50" spans="1:11" ht="15.75">
      <c r="A50" s="1" t="s">
        <v>49</v>
      </c>
      <c r="B50" s="16"/>
      <c r="C50" s="16">
        <v>0</v>
      </c>
      <c r="D50" s="1" t="s">
        <v>50</v>
      </c>
      <c r="E50" s="1"/>
      <c r="F50" s="1"/>
      <c r="G50" s="1"/>
      <c r="H50" s="2"/>
      <c r="I50" s="2"/>
      <c r="K50" s="18"/>
    </row>
    <row r="51" spans="1:11" ht="17.25" customHeight="1">
      <c r="A51" s="1" t="s">
        <v>51</v>
      </c>
      <c r="B51" s="1"/>
      <c r="C51" s="1"/>
      <c r="D51" s="1"/>
      <c r="E51" s="1"/>
      <c r="F51" s="1"/>
      <c r="G51" s="16">
        <v>0</v>
      </c>
      <c r="H51" s="2"/>
      <c r="I51" s="2"/>
      <c r="K51" s="18"/>
    </row>
    <row r="52" spans="1:11" ht="19.5" customHeight="1">
      <c r="A52" s="1" t="s">
        <v>52</v>
      </c>
      <c r="B52" s="1"/>
      <c r="C52" s="1"/>
      <c r="D52" s="16"/>
      <c r="E52" s="29"/>
      <c r="F52" s="1" t="s">
        <v>29</v>
      </c>
      <c r="G52" s="1"/>
      <c r="H52" s="2"/>
      <c r="I52" s="2"/>
      <c r="K52" s="18"/>
    </row>
    <row r="53" spans="1:11" ht="21" customHeight="1">
      <c r="A53" s="1" t="s">
        <v>53</v>
      </c>
      <c r="B53" s="1"/>
      <c r="D53" s="16"/>
      <c r="E53" s="29">
        <f>C44*1.18</f>
        <v>123.19200000000001</v>
      </c>
      <c r="F53" s="1" t="s">
        <v>29</v>
      </c>
      <c r="G53" s="1"/>
      <c r="H53" s="2"/>
      <c r="I53" s="2"/>
      <c r="K53" s="18"/>
    </row>
    <row r="54" spans="1:11" ht="21" customHeight="1">
      <c r="A54" s="1" t="s">
        <v>54</v>
      </c>
      <c r="C54" s="29">
        <f>E53</f>
        <v>123.19200000000001</v>
      </c>
      <c r="D54" s="1" t="s">
        <v>29</v>
      </c>
      <c r="E54" s="30"/>
      <c r="F54" s="1"/>
      <c r="G54" s="1"/>
      <c r="H54" s="2"/>
      <c r="I54" s="2"/>
      <c r="K54" s="18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K55" s="18"/>
    </row>
    <row r="56" spans="1:11" ht="18.75" customHeight="1">
      <c r="A56" s="16">
        <f>E45*1.2</f>
        <v>125.28</v>
      </c>
      <c r="B56" s="1"/>
      <c r="C56" s="1"/>
      <c r="D56" s="1"/>
      <c r="E56" s="1"/>
      <c r="F56" s="1"/>
      <c r="G56" s="1"/>
      <c r="H56" s="2"/>
      <c r="I56" s="2"/>
      <c r="K56" s="18"/>
    </row>
    <row r="57" spans="1:11" ht="18.75" customHeight="1">
      <c r="A57" s="1" t="s">
        <v>56</v>
      </c>
      <c r="B57" s="1"/>
      <c r="C57" s="1"/>
      <c r="D57" s="16"/>
      <c r="E57" s="29">
        <v>0</v>
      </c>
      <c r="F57" s="1" t="s">
        <v>29</v>
      </c>
      <c r="G57" s="1"/>
      <c r="H57" s="2"/>
      <c r="I57" s="2"/>
      <c r="K57" s="18"/>
    </row>
    <row r="58" spans="1:11" ht="18.75" customHeight="1">
      <c r="A58" s="1" t="s">
        <v>57</v>
      </c>
      <c r="B58" s="1"/>
      <c r="C58" s="1"/>
      <c r="D58" s="20"/>
      <c r="E58" s="31">
        <v>0</v>
      </c>
      <c r="F58" s="1" t="s">
        <v>29</v>
      </c>
      <c r="G58" s="1"/>
      <c r="H58" s="2"/>
      <c r="I58" s="2"/>
      <c r="K58" s="18"/>
    </row>
    <row r="59" spans="1:11" ht="18.75" customHeight="1">
      <c r="A59" s="1" t="s">
        <v>58</v>
      </c>
      <c r="B59" s="16"/>
      <c r="C59" s="29">
        <f>A56</f>
        <v>125.28</v>
      </c>
      <c r="D59" s="1" t="s">
        <v>29</v>
      </c>
      <c r="E59" s="1"/>
      <c r="F59" s="1"/>
      <c r="G59" s="1"/>
      <c r="H59" s="2"/>
      <c r="I59" s="2"/>
      <c r="K59" s="18"/>
    </row>
    <row r="60" spans="1:11" ht="18.75" customHeight="1">
      <c r="A60" s="1" t="s">
        <v>59</v>
      </c>
      <c r="B60" s="16"/>
      <c r="C60" s="29">
        <v>0</v>
      </c>
      <c r="D60" s="1" t="s">
        <v>29</v>
      </c>
      <c r="E60" s="1"/>
      <c r="F60" s="1"/>
      <c r="G60" s="1"/>
      <c r="H60" s="2"/>
      <c r="I60" s="2"/>
      <c r="K60" s="18"/>
    </row>
    <row r="61" spans="1:11" ht="19.5" customHeight="1">
      <c r="A61" s="1" t="s">
        <v>60</v>
      </c>
      <c r="B61" s="1"/>
      <c r="C61" s="1"/>
      <c r="D61" s="1"/>
      <c r="E61" s="1"/>
      <c r="F61" s="16"/>
      <c r="G61" s="16"/>
      <c r="H61" s="2"/>
      <c r="I61" s="2"/>
      <c r="K61" s="18"/>
    </row>
    <row r="62" spans="1:9" ht="18" customHeight="1">
      <c r="A62" s="30" t="s">
        <v>61</v>
      </c>
      <c r="B62" s="30"/>
      <c r="C62" s="16">
        <v>6</v>
      </c>
      <c r="D62" s="30" t="s">
        <v>62</v>
      </c>
      <c r="E62" s="30"/>
      <c r="F62" s="30"/>
      <c r="G62" s="30"/>
      <c r="H62" s="2"/>
      <c r="I62" s="2"/>
    </row>
    <row r="63" spans="1:9" ht="18" customHeight="1">
      <c r="A63" s="30"/>
      <c r="B63" s="32"/>
      <c r="C63" s="32"/>
      <c r="D63" s="32"/>
      <c r="E63" s="32"/>
      <c r="F63" s="32"/>
      <c r="G63" s="32"/>
      <c r="H63" s="2"/>
      <c r="I63" s="2"/>
    </row>
    <row r="64" spans="1:9" ht="18" customHeight="1">
      <c r="A64" s="30"/>
      <c r="B64" s="32"/>
      <c r="C64" s="32"/>
      <c r="D64" s="32"/>
      <c r="E64" s="32"/>
      <c r="F64" s="32"/>
      <c r="G64" s="32"/>
      <c r="H64" s="2"/>
      <c r="I64" s="2"/>
    </row>
    <row r="65" spans="1:7" ht="15.75">
      <c r="A65" s="121" t="s">
        <v>63</v>
      </c>
      <c r="B65" s="121"/>
      <c r="C65" s="121"/>
      <c r="D65" s="121"/>
      <c r="E65" s="121"/>
      <c r="F65" s="121"/>
      <c r="G65" s="121"/>
    </row>
    <row r="67" spans="1:7" ht="64.5" customHeight="1">
      <c r="A67" s="122" t="s">
        <v>64</v>
      </c>
      <c r="B67" s="122"/>
      <c r="C67" s="123"/>
      <c r="D67" s="143" t="s">
        <v>65</v>
      </c>
      <c r="E67" s="143"/>
      <c r="F67" s="143" t="s">
        <v>66</v>
      </c>
      <c r="G67" s="143"/>
    </row>
    <row r="68" spans="1:7" ht="15" customHeight="1">
      <c r="A68" s="125" t="s">
        <v>67</v>
      </c>
      <c r="B68" s="125"/>
      <c r="C68" s="126"/>
      <c r="D68" s="127" t="s">
        <v>68</v>
      </c>
      <c r="E68" s="127"/>
      <c r="F68" s="127" t="s">
        <v>69</v>
      </c>
      <c r="G68" s="127"/>
    </row>
    <row r="69" spans="1:7" ht="15" customHeight="1">
      <c r="A69" s="125" t="s">
        <v>70</v>
      </c>
      <c r="B69" s="125"/>
      <c r="C69" s="126"/>
      <c r="D69" s="127" t="s">
        <v>71</v>
      </c>
      <c r="E69" s="127"/>
      <c r="F69" s="127" t="s">
        <v>72</v>
      </c>
      <c r="G69" s="127"/>
    </row>
    <row r="70" spans="1:7" ht="15" customHeight="1">
      <c r="A70" s="125" t="s">
        <v>73</v>
      </c>
      <c r="B70" s="125"/>
      <c r="C70" s="126"/>
      <c r="D70" s="127" t="s">
        <v>74</v>
      </c>
      <c r="E70" s="127"/>
      <c r="F70" s="127" t="s">
        <v>75</v>
      </c>
      <c r="G70" s="127"/>
    </row>
    <row r="71" spans="1:7" ht="15.75">
      <c r="A71" s="148" t="s">
        <v>76</v>
      </c>
      <c r="B71" s="148"/>
      <c r="C71" s="149"/>
      <c r="D71" s="143"/>
      <c r="E71" s="143"/>
      <c r="F71" s="143"/>
      <c r="G71" s="143"/>
    </row>
    <row r="72" spans="1:7" ht="15" customHeight="1">
      <c r="A72" s="148" t="s">
        <v>77</v>
      </c>
      <c r="B72" s="148"/>
      <c r="C72" s="149"/>
      <c r="D72" s="150" t="s">
        <v>78</v>
      </c>
      <c r="E72" s="115"/>
      <c r="F72" s="150" t="s">
        <v>79</v>
      </c>
      <c r="G72" s="115"/>
    </row>
    <row r="73" spans="1:7" ht="15" customHeight="1">
      <c r="A73" s="148" t="s">
        <v>80</v>
      </c>
      <c r="B73" s="148"/>
      <c r="C73" s="149"/>
      <c r="D73" s="116"/>
      <c r="E73" s="117"/>
      <c r="F73" s="116"/>
      <c r="G73" s="117"/>
    </row>
    <row r="74" spans="1:7" ht="15" customHeight="1">
      <c r="A74" s="148" t="s">
        <v>81</v>
      </c>
      <c r="B74" s="148"/>
      <c r="C74" s="149"/>
      <c r="D74" s="118"/>
      <c r="E74" s="119"/>
      <c r="F74" s="118"/>
      <c r="G74" s="119"/>
    </row>
    <row r="75" spans="1:7" ht="15.75">
      <c r="A75" s="148" t="s">
        <v>82</v>
      </c>
      <c r="B75" s="148"/>
      <c r="C75" s="149"/>
      <c r="D75" s="143"/>
      <c r="E75" s="143"/>
      <c r="F75" s="143"/>
      <c r="G75" s="143"/>
    </row>
    <row r="76" spans="1:7" ht="15" customHeight="1">
      <c r="A76" s="125" t="s">
        <v>83</v>
      </c>
      <c r="B76" s="125"/>
      <c r="C76" s="126"/>
      <c r="D76" s="127" t="s">
        <v>84</v>
      </c>
      <c r="E76" s="127"/>
      <c r="F76" s="127" t="s">
        <v>85</v>
      </c>
      <c r="G76" s="127"/>
    </row>
    <row r="77" spans="1:7" ht="15" customHeight="1">
      <c r="A77" s="125" t="s">
        <v>86</v>
      </c>
      <c r="B77" s="125"/>
      <c r="C77" s="125"/>
      <c r="D77" s="127" t="s">
        <v>87</v>
      </c>
      <c r="E77" s="127"/>
      <c r="F77" s="127" t="s">
        <v>88</v>
      </c>
      <c r="G77" s="127"/>
    </row>
    <row r="78" spans="1:7" ht="15.75">
      <c r="A78" s="139" t="s">
        <v>89</v>
      </c>
      <c r="B78" s="140"/>
      <c r="C78" s="140"/>
      <c r="D78" s="137"/>
      <c r="E78" s="138"/>
      <c r="F78" s="137"/>
      <c r="G78" s="138"/>
    </row>
    <row r="79" spans="1:7" ht="27.75" customHeight="1">
      <c r="A79" s="129" t="s">
        <v>90</v>
      </c>
      <c r="B79" s="130"/>
      <c r="C79" s="130"/>
      <c r="D79" s="131" t="s">
        <v>91</v>
      </c>
      <c r="E79" s="132"/>
      <c r="F79" s="144" t="s">
        <v>92</v>
      </c>
      <c r="G79" s="145"/>
    </row>
    <row r="80" spans="1:7" ht="15" customHeight="1">
      <c r="A80" s="129" t="s">
        <v>93</v>
      </c>
      <c r="B80" s="130"/>
      <c r="C80" s="130"/>
      <c r="D80" s="131" t="s">
        <v>94</v>
      </c>
      <c r="E80" s="132"/>
      <c r="F80" s="146" t="s">
        <v>95</v>
      </c>
      <c r="G80" s="147"/>
    </row>
    <row r="81" spans="1:7" ht="15.75">
      <c r="A81" s="133" t="s">
        <v>82</v>
      </c>
      <c r="B81" s="134"/>
      <c r="C81" s="134"/>
      <c r="D81" s="135"/>
      <c r="E81" s="136"/>
      <c r="F81" s="135"/>
      <c r="G81" s="136"/>
    </row>
    <row r="82" spans="1:7" ht="15.75">
      <c r="A82" s="139" t="s">
        <v>96</v>
      </c>
      <c r="B82" s="140"/>
      <c r="C82" s="140"/>
      <c r="D82" s="137"/>
      <c r="E82" s="138"/>
      <c r="F82" s="137"/>
      <c r="G82" s="138"/>
    </row>
    <row r="83" spans="1:7" ht="32.25" customHeight="1">
      <c r="A83" s="129" t="s">
        <v>97</v>
      </c>
      <c r="B83" s="130"/>
      <c r="C83" s="130"/>
      <c r="D83" s="131" t="s">
        <v>98</v>
      </c>
      <c r="E83" s="132"/>
      <c r="F83" s="143" t="s">
        <v>99</v>
      </c>
      <c r="G83" s="143"/>
    </row>
    <row r="84" spans="1:7" ht="15" customHeight="1">
      <c r="A84" s="129" t="s">
        <v>100</v>
      </c>
      <c r="B84" s="130"/>
      <c r="C84" s="130"/>
      <c r="D84" s="131"/>
      <c r="E84" s="132"/>
      <c r="F84" s="143" t="s">
        <v>101</v>
      </c>
      <c r="G84" s="143"/>
    </row>
    <row r="85" spans="1:7" ht="17.25" customHeight="1">
      <c r="A85" s="129" t="s">
        <v>82</v>
      </c>
      <c r="B85" s="130"/>
      <c r="C85" s="130"/>
      <c r="D85" s="131"/>
      <c r="E85" s="132"/>
      <c r="F85" s="131"/>
      <c r="G85" s="132"/>
    </row>
    <row r="86" spans="1:7" ht="29.25" customHeight="1">
      <c r="A86" s="139" t="s">
        <v>102</v>
      </c>
      <c r="B86" s="141"/>
      <c r="C86" s="141"/>
      <c r="D86" s="137"/>
      <c r="E86" s="142"/>
      <c r="F86" s="137"/>
      <c r="G86" s="142"/>
    </row>
    <row r="87" spans="1:7" ht="15.75">
      <c r="A87" s="129" t="s">
        <v>103</v>
      </c>
      <c r="B87" s="130"/>
      <c r="C87" s="130"/>
      <c r="D87" s="131" t="s">
        <v>25</v>
      </c>
      <c r="E87" s="132"/>
      <c r="F87" s="131"/>
      <c r="G87" s="132"/>
    </row>
    <row r="88" spans="1:7" ht="15" customHeight="1">
      <c r="A88" s="129" t="s">
        <v>104</v>
      </c>
      <c r="B88" s="130"/>
      <c r="C88" s="130"/>
      <c r="D88" s="131" t="s">
        <v>105</v>
      </c>
      <c r="E88" s="132"/>
      <c r="F88" s="131">
        <v>2</v>
      </c>
      <c r="G88" s="132"/>
    </row>
    <row r="89" spans="1:7" ht="15" customHeight="1">
      <c r="A89" s="129" t="s">
        <v>106</v>
      </c>
      <c r="B89" s="130"/>
      <c r="C89" s="130"/>
      <c r="D89" s="131" t="s">
        <v>25</v>
      </c>
      <c r="E89" s="132"/>
      <c r="F89" s="131"/>
      <c r="G89" s="132"/>
    </row>
    <row r="90" spans="1:7" ht="15" customHeight="1">
      <c r="A90" s="129" t="s">
        <v>107</v>
      </c>
      <c r="B90" s="130"/>
      <c r="C90" s="130"/>
      <c r="D90" s="131" t="s">
        <v>105</v>
      </c>
      <c r="E90" s="132"/>
      <c r="F90" s="131"/>
      <c r="G90" s="132"/>
    </row>
    <row r="91" spans="1:7" ht="15.75">
      <c r="A91" s="129" t="s">
        <v>108</v>
      </c>
      <c r="B91" s="130"/>
      <c r="C91" s="130"/>
      <c r="D91" s="131" t="s">
        <v>25</v>
      </c>
      <c r="E91" s="132"/>
      <c r="F91" s="131"/>
      <c r="G91" s="132"/>
    </row>
    <row r="92" spans="1:7" ht="15.75">
      <c r="A92" s="129" t="s">
        <v>109</v>
      </c>
      <c r="B92" s="130"/>
      <c r="C92" s="130"/>
      <c r="D92" s="131" t="s">
        <v>25</v>
      </c>
      <c r="E92" s="132"/>
      <c r="F92" s="131"/>
      <c r="G92" s="132"/>
    </row>
    <row r="93" spans="1:7" ht="15.75">
      <c r="A93" s="129" t="s">
        <v>110</v>
      </c>
      <c r="B93" s="130"/>
      <c r="C93" s="130"/>
      <c r="D93" s="131" t="s">
        <v>25</v>
      </c>
      <c r="E93" s="132"/>
      <c r="F93" s="131"/>
      <c r="G93" s="132"/>
    </row>
    <row r="94" spans="1:7" ht="15.75">
      <c r="A94" s="129" t="s">
        <v>111</v>
      </c>
      <c r="B94" s="130"/>
      <c r="C94" s="130"/>
      <c r="D94" s="131" t="s">
        <v>25</v>
      </c>
      <c r="E94" s="132"/>
      <c r="F94" s="131"/>
      <c r="G94" s="132"/>
    </row>
    <row r="95" spans="1:7" ht="15.75">
      <c r="A95" s="133" t="s">
        <v>82</v>
      </c>
      <c r="B95" s="134"/>
      <c r="C95" s="134"/>
      <c r="D95" s="135"/>
      <c r="E95" s="136"/>
      <c r="F95" s="135"/>
      <c r="G95" s="136"/>
    </row>
    <row r="96" spans="1:7" ht="45.75" customHeight="1">
      <c r="A96" s="139" t="s">
        <v>112</v>
      </c>
      <c r="B96" s="140"/>
      <c r="C96" s="140"/>
      <c r="D96" s="137"/>
      <c r="E96" s="138"/>
      <c r="F96" s="137"/>
      <c r="G96" s="138"/>
    </row>
    <row r="97" spans="1:7" ht="15" customHeight="1">
      <c r="A97" s="129" t="s">
        <v>113</v>
      </c>
      <c r="B97" s="130"/>
      <c r="C97" s="130"/>
      <c r="D97" s="137" t="s">
        <v>105</v>
      </c>
      <c r="E97" s="138"/>
      <c r="F97" s="131"/>
      <c r="G97" s="132"/>
    </row>
    <row r="98" spans="1:7" ht="15" customHeight="1">
      <c r="A98" s="129" t="s">
        <v>114</v>
      </c>
      <c r="B98" s="130"/>
      <c r="C98" s="130"/>
      <c r="D98" s="131" t="s">
        <v>25</v>
      </c>
      <c r="E98" s="132"/>
      <c r="F98" s="131"/>
      <c r="G98" s="132"/>
    </row>
    <row r="99" spans="1:7" ht="15.75" customHeight="1">
      <c r="A99" s="129" t="s">
        <v>115</v>
      </c>
      <c r="B99" s="130"/>
      <c r="C99" s="130"/>
      <c r="D99" s="131" t="s">
        <v>25</v>
      </c>
      <c r="E99" s="132"/>
      <c r="F99" s="131"/>
      <c r="G99" s="132"/>
    </row>
    <row r="100" spans="1:7" ht="15.75">
      <c r="A100" s="129" t="s">
        <v>116</v>
      </c>
      <c r="B100" s="130"/>
      <c r="C100" s="130"/>
      <c r="D100" s="131" t="s">
        <v>25</v>
      </c>
      <c r="E100" s="132"/>
      <c r="F100" s="131"/>
      <c r="G100" s="132"/>
    </row>
    <row r="101" spans="1:7" ht="15.75">
      <c r="A101" s="129" t="s">
        <v>117</v>
      </c>
      <c r="B101" s="130"/>
      <c r="C101" s="130"/>
      <c r="D101" s="137" t="s">
        <v>25</v>
      </c>
      <c r="E101" s="138"/>
      <c r="F101" s="131"/>
      <c r="G101" s="132"/>
    </row>
    <row r="102" spans="1:7" ht="15" customHeight="1">
      <c r="A102" s="129" t="s">
        <v>118</v>
      </c>
      <c r="B102" s="130"/>
      <c r="C102" s="130"/>
      <c r="D102" s="131" t="s">
        <v>25</v>
      </c>
      <c r="E102" s="132"/>
      <c r="F102" s="131"/>
      <c r="G102" s="132"/>
    </row>
    <row r="103" spans="1:7" ht="15" customHeight="1">
      <c r="A103" s="129" t="s">
        <v>119</v>
      </c>
      <c r="B103" s="130"/>
      <c r="C103" s="130"/>
      <c r="D103" s="131" t="s">
        <v>105</v>
      </c>
      <c r="E103" s="132"/>
      <c r="F103" s="131" t="s">
        <v>120</v>
      </c>
      <c r="G103" s="132"/>
    </row>
    <row r="104" spans="1:7" ht="15.75">
      <c r="A104" s="129" t="s">
        <v>121</v>
      </c>
      <c r="B104" s="130"/>
      <c r="C104" s="130"/>
      <c r="D104" s="131" t="s">
        <v>25</v>
      </c>
      <c r="E104" s="132"/>
      <c r="F104" s="131"/>
      <c r="G104" s="132"/>
    </row>
    <row r="105" spans="1:7" ht="15.75">
      <c r="A105" s="129" t="s">
        <v>122</v>
      </c>
      <c r="B105" s="130"/>
      <c r="C105" s="130"/>
      <c r="D105" s="131" t="s">
        <v>25</v>
      </c>
      <c r="E105" s="132"/>
      <c r="F105" s="131"/>
      <c r="G105" s="132"/>
    </row>
    <row r="106" spans="1:7" ht="15.75">
      <c r="A106" s="133" t="s">
        <v>82</v>
      </c>
      <c r="B106" s="134"/>
      <c r="C106" s="134"/>
      <c r="D106" s="135"/>
      <c r="E106" s="136"/>
      <c r="F106" s="135"/>
      <c r="G106" s="136"/>
    </row>
    <row r="107" spans="1:7" ht="15.75" customHeight="1">
      <c r="A107" s="125" t="s">
        <v>123</v>
      </c>
      <c r="B107" s="125"/>
      <c r="C107" s="126"/>
      <c r="D107" s="127" t="s">
        <v>105</v>
      </c>
      <c r="E107" s="127"/>
      <c r="F107" s="127" t="s">
        <v>75</v>
      </c>
      <c r="G107" s="127"/>
    </row>
    <row r="110" ht="47.25">
      <c r="A110" s="35" t="s">
        <v>124</v>
      </c>
    </row>
    <row r="111" ht="15.75">
      <c r="A111" s="1" t="s">
        <v>125</v>
      </c>
    </row>
    <row r="112" spans="1:7" ht="15.75">
      <c r="A112" s="1" t="s">
        <v>126</v>
      </c>
      <c r="F112" s="128" t="s">
        <v>127</v>
      </c>
      <c r="G112" s="128"/>
    </row>
    <row r="115" ht="15.75">
      <c r="A115" s="36" t="s">
        <v>9</v>
      </c>
    </row>
    <row r="117" ht="15.75">
      <c r="A117" s="1" t="s">
        <v>128</v>
      </c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P15" sqref="DP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28515625" style="2" customWidth="1"/>
    <col min="113" max="113" width="1.14843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37" t="s">
        <v>1</v>
      </c>
    </row>
    <row r="3" spans="1:108" s="38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2" t="s">
        <v>2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52:108" ht="15" customHeight="1">
      <c r="AZ4" s="130" t="s">
        <v>3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1:108" s="38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4" t="s">
        <v>4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ht="15.75">
      <c r="AZ6" s="2" t="s">
        <v>5</v>
      </c>
    </row>
    <row r="7" spans="52:108" ht="15.75"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8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0"/>
      <c r="CJ8" s="40"/>
      <c r="CK8" s="40" t="s">
        <v>6</v>
      </c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spans="52:108" ht="15.75"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</row>
    <row r="10" spans="1:108" s="38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88" t="s">
        <v>7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</row>
    <row r="11" spans="52:108" ht="15.75">
      <c r="AZ11" s="11" t="s">
        <v>8</v>
      </c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</row>
    <row r="12" spans="1:108" s="38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</row>
    <row r="13" spans="58:101" ht="23.25" customHeight="1">
      <c r="BF13" s="2" t="s">
        <v>130</v>
      </c>
      <c r="BH13" s="189"/>
      <c r="BI13" s="189"/>
      <c r="BJ13" s="189"/>
      <c r="BK13" s="189"/>
      <c r="BL13" s="189"/>
      <c r="BM13" s="2" t="s">
        <v>130</v>
      </c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90">
        <v>20</v>
      </c>
      <c r="CO13" s="190"/>
      <c r="CP13" s="190"/>
      <c r="CQ13" s="190"/>
      <c r="CR13" s="190"/>
      <c r="CS13" s="190"/>
      <c r="CT13" s="191"/>
      <c r="CU13" s="191"/>
      <c r="CV13" s="191"/>
      <c r="CW13" s="2" t="s">
        <v>131</v>
      </c>
    </row>
    <row r="14" spans="60:100" ht="23.25" customHeight="1">
      <c r="BH14" s="44"/>
      <c r="BI14" s="44"/>
      <c r="BJ14" s="44"/>
      <c r="BK14" s="44"/>
      <c r="BL14" s="44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3"/>
      <c r="CO14" s="43"/>
      <c r="CP14" s="43"/>
      <c r="CQ14" s="43"/>
      <c r="CR14" s="43"/>
      <c r="CS14" s="43"/>
      <c r="CT14" s="39"/>
      <c r="CU14" s="39"/>
      <c r="CV14" s="39"/>
    </row>
    <row r="15" spans="1:108" s="46" customFormat="1" ht="16.5">
      <c r="A15" s="187" t="s">
        <v>132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</row>
    <row r="16" spans="1:115" s="46" customFormat="1" ht="19.5" customHeight="1">
      <c r="A16" s="187" t="s">
        <v>133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H16" s="47">
        <v>1</v>
      </c>
      <c r="DI16" s="47">
        <v>0.62</v>
      </c>
      <c r="DJ16" s="47"/>
      <c r="DK16" s="47"/>
    </row>
    <row r="17" spans="1:108" s="46" customFormat="1" ht="16.5">
      <c r="A17" s="187" t="s">
        <v>134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</row>
    <row r="18" spans="1:108" s="46" customFormat="1" ht="16.5">
      <c r="A18" s="187" t="s">
        <v>135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</row>
    <row r="19" spans="32:77" ht="15.75">
      <c r="AF19" s="186" t="str">
        <f>'[1]хар-ка по 75-му'!D19</f>
        <v>ул. Лапина 31 А</v>
      </c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</row>
    <row r="20" spans="1:108" ht="64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 t="s">
        <v>136</v>
      </c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 t="s">
        <v>137</v>
      </c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 t="s">
        <v>138</v>
      </c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17.25" customHeight="1">
      <c r="A21" s="122" t="s">
        <v>139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ht="30" customHeight="1">
      <c r="A22" s="48"/>
      <c r="B22" s="152" t="s">
        <v>140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3"/>
      <c r="AS22" s="48"/>
      <c r="AT22" s="109">
        <v>0</v>
      </c>
      <c r="AU22" s="109"/>
      <c r="AV22" s="109"/>
      <c r="AW22" s="109"/>
      <c r="AX22" s="109"/>
      <c r="AY22" s="109"/>
      <c r="AZ22" s="49"/>
      <c r="BA22" s="50" t="s">
        <v>141</v>
      </c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1"/>
      <c r="BT22" s="183">
        <f>(('[1]оплата труда'!M20+'[1]материалы'!G19+'[1]Охрана труда'!F21)*DH16)</f>
        <v>0</v>
      </c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5"/>
      <c r="CL22" s="183">
        <f>BT22/('[1]хар-ка по 75-му'!E45+'[1]хар-ка по 75-му'!F48)/12</f>
        <v>0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5"/>
    </row>
    <row r="23" spans="1:108" ht="17.25" customHeight="1">
      <c r="A23" s="52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5"/>
      <c r="AS23" s="60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151"/>
      <c r="BT23" s="169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1"/>
      <c r="CL23" s="169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1"/>
    </row>
    <row r="24" spans="1:108" ht="15.75" customHeight="1">
      <c r="A24" s="48"/>
      <c r="B24" s="152" t="s">
        <v>142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48"/>
      <c r="AT24" s="109">
        <v>0</v>
      </c>
      <c r="AU24" s="109"/>
      <c r="AV24" s="109"/>
      <c r="AW24" s="109"/>
      <c r="AX24" s="109"/>
      <c r="AY24" s="109"/>
      <c r="AZ24" s="49"/>
      <c r="BA24" s="50" t="s">
        <v>143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1"/>
      <c r="BT24" s="78">
        <f>0.06*AT24*365*'[1]хар-ка по 75-му'!D29*'[1]хар-ка по 75-му'!C50*(DI16)</f>
        <v>0</v>
      </c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80"/>
      <c r="CL24" s="78">
        <f>BT24/('[1]хар-ка по 75-му'!E45+'[1]хар-ка по 75-му'!F48)/12</f>
        <v>0</v>
      </c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80"/>
    </row>
    <row r="25" spans="1:108" ht="17.25" customHeight="1">
      <c r="A25" s="52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60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151"/>
      <c r="BT25" s="57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9"/>
      <c r="CL25" s="57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ht="15.75" customHeight="1">
      <c r="A26" s="48"/>
      <c r="B26" s="152" t="s">
        <v>144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3"/>
      <c r="AS26" s="48"/>
      <c r="AT26" s="109">
        <v>0</v>
      </c>
      <c r="AU26" s="109"/>
      <c r="AV26" s="109"/>
      <c r="AW26" s="109"/>
      <c r="AX26" s="109"/>
      <c r="AY26" s="109"/>
      <c r="AZ26" s="49"/>
      <c r="BA26" s="50" t="s">
        <v>141</v>
      </c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1"/>
      <c r="BT26" s="78">
        <v>0</v>
      </c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80"/>
      <c r="CL26" s="78">
        <v>0</v>
      </c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7.25" customHeight="1">
      <c r="A27" s="52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5"/>
      <c r="AS27" s="60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151"/>
      <c r="BT27" s="57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9"/>
      <c r="CL27" s="57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</row>
    <row r="28" spans="1:108" ht="15.75" customHeight="1">
      <c r="A28" s="48"/>
      <c r="B28" s="152" t="s">
        <v>145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3"/>
      <c r="AS28" s="48"/>
      <c r="AT28" s="109">
        <v>0</v>
      </c>
      <c r="AU28" s="109"/>
      <c r="AV28" s="109"/>
      <c r="AW28" s="109"/>
      <c r="AX28" s="109"/>
      <c r="AY28" s="109"/>
      <c r="AZ28" s="49"/>
      <c r="BA28" s="156" t="s">
        <v>146</v>
      </c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80"/>
      <c r="CL28" s="78">
        <f>BT28/('[1]хар-ка по 75-му'!E45+'[1]хар-ка по 75-му'!F48)/12</f>
        <v>0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7.25" customHeight="1">
      <c r="A29" s="5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5"/>
      <c r="AS29" s="60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151"/>
      <c r="BT29" s="57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9"/>
      <c r="CL29" s="57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</row>
    <row r="30" spans="1:108" ht="32.25" customHeight="1">
      <c r="A30" s="122" t="s">
        <v>147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</row>
    <row r="31" spans="1:123" ht="15.75" customHeight="1">
      <c r="A31" s="48"/>
      <c r="B31" s="152" t="s">
        <v>148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3"/>
      <c r="AS31" s="48"/>
      <c r="AT31" s="109">
        <v>3</v>
      </c>
      <c r="AU31" s="109"/>
      <c r="AV31" s="109"/>
      <c r="AW31" s="109"/>
      <c r="AX31" s="109"/>
      <c r="AY31" s="109"/>
      <c r="AZ31" s="49"/>
      <c r="BA31" s="50" t="s">
        <v>141</v>
      </c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1"/>
      <c r="BT31" s="78">
        <f>(('[1]оплата труда'!M43+'[1]материалы'!G49+'[1]Охрана труда'!F46)*DH16)</f>
        <v>1121.3038700943841</v>
      </c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80"/>
      <c r="CL31" s="78">
        <f>BT31/('[1]хар-ка по 75-му'!$E$45+'[1]хар-ка по 75-му'!F48)/12</f>
        <v>0.8950382104840231</v>
      </c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  <c r="DK31" s="61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52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5"/>
      <c r="AS32" s="60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151"/>
      <c r="BT32" s="57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9"/>
      <c r="CL32" s="57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48"/>
      <c r="B33" s="152" t="s">
        <v>149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3"/>
      <c r="AS33" s="48"/>
      <c r="AT33" s="109">
        <v>0</v>
      </c>
      <c r="AU33" s="109"/>
      <c r="AV33" s="109"/>
      <c r="AW33" s="109"/>
      <c r="AX33" s="109"/>
      <c r="AY33" s="109"/>
      <c r="AZ33" s="49"/>
      <c r="BA33" s="50" t="s">
        <v>141</v>
      </c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1"/>
      <c r="BT33" s="78">
        <v>0</v>
      </c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80"/>
      <c r="CL33" s="78">
        <f>BT33/('[1]хар-ка по 75-му'!$E$45+'[1]хар-ка по 75-му'!F48)/12</f>
        <v>0</v>
      </c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7.25" customHeight="1">
      <c r="A34" s="52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5"/>
      <c r="AS34" s="60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151"/>
      <c r="BT34" s="57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9"/>
      <c r="CL34" s="57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9"/>
    </row>
    <row r="35" spans="1:108" ht="15.75" customHeight="1">
      <c r="A35" s="48"/>
      <c r="B35" s="152" t="s">
        <v>150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3"/>
      <c r="AS35" s="48"/>
      <c r="AT35" s="109">
        <v>3</v>
      </c>
      <c r="AU35" s="109"/>
      <c r="AV35" s="109"/>
      <c r="AW35" s="109"/>
      <c r="AX35" s="109"/>
      <c r="AY35" s="109"/>
      <c r="AZ35" s="49"/>
      <c r="BA35" s="50" t="s">
        <v>141</v>
      </c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1"/>
      <c r="BT35" s="78">
        <f>(('[1]оплата труда'!M68+'[1]материалы'!G60+'[1]Охрана труда'!F48)*DH16)</f>
        <v>891.460647561195</v>
      </c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80"/>
      <c r="CL35" s="78">
        <f>BT35/('[1]хар-ка по 75-му'!$E$45+'[1]хар-ка по 75-му'!F48)/12</f>
        <v>0.7115745909651938</v>
      </c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35.25" customHeight="1">
      <c r="A36" s="52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5"/>
      <c r="AS36" s="60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151"/>
      <c r="BT36" s="57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9"/>
      <c r="CL36" s="57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</row>
    <row r="37" spans="1:108" ht="47.25" customHeight="1">
      <c r="A37" s="48"/>
      <c r="B37" s="152" t="s">
        <v>151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3"/>
      <c r="AS37" s="48"/>
      <c r="AT37" s="152" t="s">
        <v>152</v>
      </c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3"/>
      <c r="BT37" s="78">
        <f>(('[1]оплата труда'!M81+'[1]материалы'!G70+'[1]Охрана труда'!F49)*DH16)*1</f>
        <v>2336.0974188441073</v>
      </c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80"/>
      <c r="CL37" s="78">
        <f>BT37/('[1]хар-ка по 75-му'!E45+'[1]хар-ка по 75-му'!F48)/12</f>
        <v>1.864701004824479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80"/>
    </row>
    <row r="38" spans="1:108" ht="15.75" customHeight="1">
      <c r="A38" s="62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9"/>
      <c r="AS38" s="62"/>
      <c r="AT38" s="30" t="s">
        <v>153</v>
      </c>
      <c r="AU38" s="30"/>
      <c r="AV38" s="30"/>
      <c r="AW38" s="30"/>
      <c r="AX38" s="30"/>
      <c r="AY38" s="30"/>
      <c r="AZ38" s="45"/>
      <c r="BA38" s="32"/>
      <c r="BB38" s="32"/>
      <c r="BC38" s="32"/>
      <c r="BD38" s="32"/>
      <c r="BE38" s="170">
        <v>2</v>
      </c>
      <c r="BF38" s="170"/>
      <c r="BG38" s="170"/>
      <c r="BH38" s="170"/>
      <c r="BI38" s="170"/>
      <c r="BJ38" s="170"/>
      <c r="BK38" s="32"/>
      <c r="BL38" s="32" t="s">
        <v>154</v>
      </c>
      <c r="BN38" s="32"/>
      <c r="BO38" s="32"/>
      <c r="BP38" s="32"/>
      <c r="BQ38" s="32"/>
      <c r="BR38" s="32"/>
      <c r="BS38" s="65"/>
      <c r="BT38" s="180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2"/>
      <c r="CL38" s="180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2"/>
    </row>
    <row r="39" spans="1:108" ht="32.25" customHeight="1">
      <c r="A39" s="52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5"/>
      <c r="AS39" s="55"/>
      <c r="AT39" s="154" t="s">
        <v>155</v>
      </c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5"/>
      <c r="BT39" s="57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9"/>
      <c r="CL39" s="57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9"/>
    </row>
    <row r="40" spans="1:108" ht="14.25" customHeight="1">
      <c r="A40" s="66"/>
      <c r="B40" s="152" t="s">
        <v>156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  <c r="AS40" s="166" t="s">
        <v>157</v>
      </c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8"/>
      <c r="BT40" s="78">
        <f>'[1]ЖБО'!F88</f>
        <v>12253.959777956145</v>
      </c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80"/>
      <c r="CL40" s="78">
        <f>BT40/'[1]хар-ка по 75-му'!E45/12</f>
        <v>9.78125780488198</v>
      </c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80"/>
    </row>
    <row r="41" spans="1:108" ht="3.75" customHeight="1">
      <c r="A41" s="66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5"/>
      <c r="AS41" s="60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151"/>
      <c r="BT41" s="57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9"/>
      <c r="CL41" s="57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9"/>
    </row>
    <row r="42" spans="1:108" ht="15.75" customHeight="1">
      <c r="A42" s="48"/>
      <c r="B42" s="152" t="s">
        <v>158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3"/>
      <c r="AS42" s="166" t="s">
        <v>157</v>
      </c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8"/>
      <c r="BT42" s="78">
        <f>CL42*('[1]хар-ка по 75-му'!$E$45+'[1]хар-ка по 75-му'!F48)*12</f>
        <v>1606.0302000000001</v>
      </c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80"/>
      <c r="CL42" s="78">
        <f>'[1]ТБО'!G7</f>
        <v>1.2819525862068966</v>
      </c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80"/>
    </row>
    <row r="43" spans="1:108" ht="31.5" customHeight="1">
      <c r="A43" s="52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5"/>
      <c r="AS43" s="60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151"/>
      <c r="BT43" s="57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9"/>
      <c r="CL43" s="57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9"/>
    </row>
    <row r="44" spans="1:108" ht="17.25" customHeight="1">
      <c r="A44" s="122" t="s">
        <v>159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</row>
    <row r="45" spans="1:108" ht="15.75" customHeight="1">
      <c r="A45" s="48"/>
      <c r="B45" s="152" t="s">
        <v>160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48"/>
      <c r="AT45" s="109">
        <v>0</v>
      </c>
      <c r="AU45" s="109"/>
      <c r="AV45" s="109"/>
      <c r="AW45" s="109"/>
      <c r="AX45" s="109"/>
      <c r="AY45" s="109"/>
      <c r="AZ45" s="49"/>
      <c r="BA45" s="156" t="s">
        <v>161</v>
      </c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78">
        <f>(('[1]оплата труда'!M91+'[1]материалы'!G81+'[1]Охрана труда'!F73)*DH16)</f>
        <v>0</v>
      </c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80"/>
      <c r="CL45" s="78">
        <f>BT45/('[1]хар-ка по 75-му'!E45+'[1]хар-ка по 75-му'!F48)/12</f>
        <v>0</v>
      </c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80"/>
    </row>
    <row r="46" spans="1:108" ht="17.25" customHeight="1">
      <c r="A46" s="52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5"/>
      <c r="AS46" s="60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151"/>
      <c r="BT46" s="57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9"/>
      <c r="CL46" s="57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9"/>
    </row>
    <row r="47" spans="1:108" ht="15.75" customHeight="1">
      <c r="A47" s="48"/>
      <c r="B47" s="152" t="s">
        <v>162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3"/>
      <c r="AS47" s="48"/>
      <c r="AT47" s="109">
        <v>0</v>
      </c>
      <c r="AU47" s="109"/>
      <c r="AV47" s="109"/>
      <c r="AW47" s="109"/>
      <c r="AX47" s="109"/>
      <c r="AY47" s="109"/>
      <c r="AZ47" s="49"/>
      <c r="BA47" s="156" t="s">
        <v>161</v>
      </c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78">
        <f>('[1]оплата труда'!M108+'[1]материалы'!I94+'[1]Охрана труда'!F74)</f>
        <v>0</v>
      </c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80"/>
      <c r="CL47" s="78">
        <f>BT47/('[1]хар-ка по 75-му'!E45+'[1]хар-ка по 75-му'!F48)/12</f>
        <v>0</v>
      </c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80"/>
    </row>
    <row r="48" spans="1:108" ht="63.75" customHeight="1">
      <c r="A48" s="52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5"/>
      <c r="AS48" s="60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151"/>
      <c r="BT48" s="57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9"/>
      <c r="CL48" s="57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9"/>
    </row>
    <row r="49" spans="1:108" ht="31.5" customHeight="1">
      <c r="A49" s="48"/>
      <c r="B49" s="152" t="s">
        <v>163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3"/>
      <c r="AS49" s="48"/>
      <c r="AT49" s="152" t="s">
        <v>164</v>
      </c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3"/>
      <c r="BT49" s="78">
        <f>(('[1]оплата труда'!M116+'[1]материалы'!H102+'[1]Охрана труда'!F75)*DH16)</f>
        <v>0</v>
      </c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80"/>
      <c r="CL49" s="78">
        <f>BT49/('[1]хар-ка по 75-му'!E45+'[1]хар-ка по 75-му'!F48)/12</f>
        <v>0</v>
      </c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80"/>
    </row>
    <row r="50" spans="1:108" ht="15.75" customHeight="1">
      <c r="A50" s="62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9"/>
      <c r="AS50" s="62"/>
      <c r="AT50" s="30" t="s">
        <v>165</v>
      </c>
      <c r="AU50" s="30"/>
      <c r="AV50" s="30"/>
      <c r="AW50" s="30"/>
      <c r="AX50" s="30"/>
      <c r="AY50" s="30"/>
      <c r="AZ50" s="45"/>
      <c r="BA50" s="32"/>
      <c r="BB50" s="32"/>
      <c r="BC50" s="32"/>
      <c r="BD50" s="32"/>
      <c r="BE50" s="170" t="s">
        <v>166</v>
      </c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65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0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2"/>
    </row>
    <row r="51" spans="1:108" ht="49.5" customHeight="1">
      <c r="A51" s="52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5"/>
      <c r="AS51" s="55"/>
      <c r="AT51" s="154" t="s">
        <v>167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5"/>
      <c r="BT51" s="57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9"/>
      <c r="CL51" s="57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9"/>
    </row>
    <row r="52" spans="1:108" ht="15" customHeight="1">
      <c r="A52" s="66"/>
      <c r="B52" s="152" t="s">
        <v>168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62"/>
      <c r="AT52" s="76">
        <v>0</v>
      </c>
      <c r="AU52" s="76"/>
      <c r="AV52" s="76"/>
      <c r="AW52" s="76"/>
      <c r="AX52" s="76"/>
      <c r="AY52" s="76"/>
      <c r="AZ52" s="63"/>
      <c r="BA52" s="67" t="s">
        <v>161</v>
      </c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4"/>
      <c r="BT52" s="78">
        <f>('[1]оплата труда'!M126+'[1]оплата труда'!M137+'[1]материалы'!H111+'[1]Охрана труда'!F76)*DH16</f>
        <v>0</v>
      </c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80"/>
      <c r="CL52" s="78">
        <f>BT52/('[1]хар-ка по 75-му'!E45+'[1]хар-ка по 75-му'!F48)/12</f>
        <v>0</v>
      </c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80"/>
    </row>
    <row r="53" spans="1:108" ht="17.25" customHeight="1">
      <c r="A53" s="66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62"/>
      <c r="AT53" s="53"/>
      <c r="AU53" s="53"/>
      <c r="AV53" s="53"/>
      <c r="AW53" s="53"/>
      <c r="AX53" s="53"/>
      <c r="AY53" s="5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4"/>
      <c r="BT53" s="57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9"/>
      <c r="CL53" s="57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9"/>
    </row>
    <row r="54" spans="1:108" ht="15.75" customHeight="1">
      <c r="A54" s="48"/>
      <c r="B54" s="152" t="s">
        <v>169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3"/>
      <c r="AS54" s="48"/>
      <c r="AT54" s="109">
        <v>0</v>
      </c>
      <c r="AU54" s="109"/>
      <c r="AV54" s="109"/>
      <c r="AW54" s="109"/>
      <c r="AX54" s="109"/>
      <c r="AY54" s="109"/>
      <c r="AZ54" s="49"/>
      <c r="BA54" s="156" t="s">
        <v>170</v>
      </c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78">
        <v>0</v>
      </c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80"/>
      <c r="CL54" s="78">
        <f>BT54/('[1]хар-ка по 75-му'!E45+'[1]хар-ка по 75-му'!F48)/12</f>
        <v>0</v>
      </c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80"/>
    </row>
    <row r="55" spans="1:108" ht="16.5" customHeight="1">
      <c r="A55" s="52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5"/>
      <c r="AS55" s="60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151"/>
      <c r="BT55" s="57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9"/>
      <c r="CL55" s="57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9"/>
    </row>
    <row r="56" spans="1:108" ht="17.25" customHeight="1">
      <c r="A56" s="122" t="s">
        <v>171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</row>
    <row r="57" spans="1:108" ht="32.25" customHeight="1">
      <c r="A57" s="48"/>
      <c r="B57" s="152" t="s">
        <v>172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48"/>
      <c r="AT57" s="152" t="s">
        <v>173</v>
      </c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3"/>
      <c r="BT57" s="78">
        <f>(('[1]оплата труда'!M172+'[1]материалы'!H139+'[1]Охрана труда'!F220)*DH16)</f>
        <v>122.47756742274383</v>
      </c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80"/>
      <c r="CL57" s="78">
        <f>BT57/('[1]хар-ка по 75-му'!E45+'[1]хар-ка по 75-му'!F48)/12</f>
        <v>0.09776306467332681</v>
      </c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80"/>
    </row>
    <row r="58" spans="1:108" ht="15" customHeight="1">
      <c r="A58" s="62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9"/>
      <c r="AS58" s="62"/>
      <c r="AT58" s="30" t="s">
        <v>174</v>
      </c>
      <c r="AU58" s="30"/>
      <c r="AV58" s="30"/>
      <c r="AW58" s="30"/>
      <c r="AX58" s="30"/>
      <c r="AY58" s="30"/>
      <c r="AZ58" s="45"/>
      <c r="BA58" s="32"/>
      <c r="BB58" s="32"/>
      <c r="BC58" s="32"/>
      <c r="BD58" s="32"/>
      <c r="BE58" s="170">
        <v>0</v>
      </c>
      <c r="BF58" s="170"/>
      <c r="BG58" s="170"/>
      <c r="BH58" s="170"/>
      <c r="BI58" s="170"/>
      <c r="BJ58" s="170"/>
      <c r="BK58" s="32"/>
      <c r="BL58" s="32" t="s">
        <v>175</v>
      </c>
      <c r="BN58" s="32"/>
      <c r="BO58" s="32"/>
      <c r="BP58" s="32"/>
      <c r="BQ58" s="32"/>
      <c r="BR58" s="32"/>
      <c r="BS58" s="65"/>
      <c r="BT58" s="180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2"/>
      <c r="CL58" s="180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2"/>
    </row>
    <row r="59" spans="1:108" ht="63" customHeight="1">
      <c r="A59" s="62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9"/>
      <c r="AS59" s="62"/>
      <c r="AT59" s="175" t="s">
        <v>176</v>
      </c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9"/>
      <c r="BT59" s="180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2"/>
      <c r="CL59" s="180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2"/>
    </row>
    <row r="60" spans="1:108" ht="15.75" customHeight="1">
      <c r="A60" s="62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9"/>
      <c r="AS60" s="62"/>
      <c r="AT60" s="170">
        <v>0</v>
      </c>
      <c r="AU60" s="170"/>
      <c r="AV60" s="170"/>
      <c r="AW60" s="170"/>
      <c r="AX60" s="170"/>
      <c r="AY60" s="170"/>
      <c r="AZ60" s="45"/>
      <c r="BA60" s="177" t="s">
        <v>177</v>
      </c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8"/>
      <c r="BT60" s="180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2"/>
      <c r="CL60" s="180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2"/>
    </row>
    <row r="61" spans="1:108" ht="79.5" customHeight="1">
      <c r="A61" s="62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9"/>
      <c r="AS61" s="62"/>
      <c r="AT61" s="175" t="s">
        <v>178</v>
      </c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9"/>
      <c r="BT61" s="180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2"/>
      <c r="CL61" s="180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2"/>
    </row>
    <row r="62" spans="1:108" ht="15.75" customHeight="1">
      <c r="A62" s="62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9"/>
      <c r="AS62" s="62"/>
      <c r="AT62" s="170">
        <v>2</v>
      </c>
      <c r="AU62" s="170"/>
      <c r="AV62" s="170"/>
      <c r="AW62" s="170"/>
      <c r="AX62" s="170"/>
      <c r="AY62" s="170"/>
      <c r="AZ62" s="45"/>
      <c r="BA62" s="177" t="s">
        <v>161</v>
      </c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8"/>
      <c r="BT62" s="180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2"/>
      <c r="CL62" s="180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2"/>
    </row>
    <row r="63" spans="1:108" ht="3" customHeight="1">
      <c r="A63" s="52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5"/>
      <c r="AS63" s="55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4"/>
      <c r="BT63" s="57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9"/>
      <c r="CL63" s="57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9"/>
    </row>
    <row r="64" spans="1:108" ht="21.75" customHeight="1">
      <c r="A64" s="52"/>
      <c r="B64" s="152" t="s">
        <v>179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3"/>
      <c r="AS64" s="48"/>
      <c r="AT64" s="68" t="s">
        <v>157</v>
      </c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78">
        <f>'[1]оплата труда'!M182+'[1]Охрана труда'!F221+'[1]материалы'!H149</f>
        <v>0</v>
      </c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80"/>
      <c r="CL64" s="78">
        <f>BT64/('[1]хар-ка по 75-му'!E45+'[1]хар-ка по 75-му'!F48)/12</f>
        <v>0</v>
      </c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80"/>
    </row>
    <row r="65" spans="1:108" ht="9.75" customHeight="1">
      <c r="A65" s="52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5"/>
      <c r="AS65" s="60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151"/>
      <c r="BT65" s="57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9"/>
      <c r="CL65" s="57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9"/>
    </row>
    <row r="66" spans="1:108" ht="25.5" customHeight="1">
      <c r="A66" s="66"/>
      <c r="B66" s="152" t="str">
        <f>'[1]оплата труда'!A184</f>
        <v>18. Ремонт фундаментов под стенами существующих зданий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3"/>
      <c r="AS66" s="68" t="s">
        <v>157</v>
      </c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9"/>
      <c r="BS66" s="70"/>
      <c r="BT66" s="7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718.2843514850528</v>
      </c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80"/>
      <c r="CL66" s="78">
        <f>BT66/('[1]хар-ка по 75-му'!E45+'[1]хар-ка по 75-му'!F48)/12*'[1]перечень по 75-му'!DH16</f>
        <v>0.5733431924369833</v>
      </c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80"/>
    </row>
    <row r="67" spans="1:108" ht="9" customHeight="1">
      <c r="A67" s="66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5"/>
      <c r="AS67" s="169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1"/>
      <c r="BT67" s="57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9"/>
      <c r="CL67" s="57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9"/>
    </row>
    <row r="68" spans="1:108" ht="25.5" customHeight="1">
      <c r="A68" s="66"/>
      <c r="B68" s="152" t="str">
        <f>'[1]оплата труда'!A228</f>
        <v>19. Устранение повреждений ступеней, полов в местах общего пользования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3"/>
      <c r="AS68" s="166" t="s">
        <v>157</v>
      </c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8"/>
      <c r="BT68" s="78">
        <f>('[1]оплата труда'!M236+'[1]оплата труда'!M246+'[1]материалы'!H186+'[1]Охрана труда'!F223)</f>
        <v>1466.310041619261</v>
      </c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80"/>
      <c r="CL68" s="78">
        <f>BT68/('[1]хар-ка по 75-му'!E45+'[1]хар-ка по 75-му'!F48)/12</f>
        <v>1.1704262784317216</v>
      </c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80"/>
    </row>
    <row r="69" spans="1:108" ht="21" customHeight="1">
      <c r="A69" s="66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5"/>
      <c r="AS69" s="60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151"/>
      <c r="BT69" s="57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9"/>
      <c r="CL69" s="57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9"/>
    </row>
    <row r="70" spans="1:108" ht="25.5" customHeight="1">
      <c r="A70" s="66"/>
      <c r="B70" s="152" t="str">
        <f>'[1]оплата труда'!A248</f>
        <v>20. Частичный ремонт кровли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3"/>
      <c r="AS70" s="166" t="s">
        <v>157</v>
      </c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8"/>
      <c r="BT70" s="78">
        <f>'[1]оплата труда'!M258+'[1]Охрана труда'!F224+'[1]материалы'!H199</f>
        <v>700.5368648512379</v>
      </c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80"/>
      <c r="CL70" s="78">
        <f>BT70/('[1]хар-ка по 75-му'!E45+'[1]хар-ка по 75-му'!F48)/12</f>
        <v>0.5591769355453686</v>
      </c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80"/>
    </row>
    <row r="71" spans="1:108" ht="4.5" customHeight="1">
      <c r="A71" s="66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5"/>
      <c r="AS71" s="176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8"/>
      <c r="BT71" s="57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9"/>
      <c r="CL71" s="57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9"/>
    </row>
    <row r="72" spans="1:108" ht="25.5" customHeight="1">
      <c r="A72" s="66"/>
      <c r="B72" s="152" t="s">
        <v>180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66" t="s">
        <v>157</v>
      </c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8"/>
      <c r="BT72" s="79">
        <f>'[1]оплата труда'!M270+'[1]Охрана труда'!F225+'[1]материалы'!H208</f>
        <v>0</v>
      </c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80"/>
      <c r="CL72" s="78">
        <f>BT72/('[1]хар-ка по 75-му'!E45+'[1]хар-ка по 75-му'!F48)/12</f>
        <v>0</v>
      </c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80"/>
    </row>
    <row r="73" spans="1:108" ht="9" customHeight="1">
      <c r="A73" s="66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2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4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9"/>
      <c r="CL73" s="57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9"/>
    </row>
    <row r="74" spans="2:108" ht="25.5" customHeight="1">
      <c r="B74" s="152" t="str">
        <f>'[1]оплата труда'!A272</f>
        <v>22. Устранение засоров внутренних канализационных трубопроводов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66" t="s">
        <v>157</v>
      </c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8"/>
      <c r="BT74" s="79">
        <f>'[1]оплата труда'!M278+'[1]Охрана труда'!F226+'[1]материалы'!H214</f>
        <v>0</v>
      </c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80"/>
      <c r="CL74" s="78">
        <f>BT74/('[1]хар-ка по 75-му'!$E$45+'[1]хар-ка по 75-му'!$F$48)/12</f>
        <v>0</v>
      </c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80"/>
    </row>
    <row r="75" spans="1:112" ht="25.5" customHeight="1">
      <c r="A75" s="81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72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4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9"/>
      <c r="CL75" s="57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9"/>
      <c r="DH75" s="82"/>
    </row>
    <row r="76" spans="1:108" ht="16.5" customHeight="1">
      <c r="A76" s="83"/>
      <c r="B76" s="148" t="str">
        <f>'[1]оплата труда'!A280</f>
        <v>23. Притирка  запорной  арматуры без снятия с места в системе отопления         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66" t="s">
        <v>157</v>
      </c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8"/>
      <c r="BT76" s="79">
        <f>'[1]оплата труда'!M287+'[1]Охрана труда'!F227+'[1]материалы'!H220</f>
        <v>0</v>
      </c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80"/>
      <c r="CL76" s="78">
        <f>BT76/('[1]хар-ка по 75-му'!$E$45+'[1]хар-ка по 75-му'!$F$48)/12</f>
        <v>0</v>
      </c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80"/>
    </row>
    <row r="77" spans="1:108" ht="30" customHeight="1">
      <c r="A77" s="83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69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1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9"/>
      <c r="CL77" s="57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9"/>
    </row>
    <row r="78" spans="1:108" ht="16.5" customHeight="1">
      <c r="A78" s="83"/>
      <c r="B78" s="148" t="str">
        <f>'[1]оплата труда'!A289</f>
        <v>24. Укрепление крючков для  труб и приборов центрального отопления. 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60" t="s">
        <v>157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78">
        <f>'[1]оплата труда'!M295+'[1]Охрана труда'!F228+'[1]материалы'!H227</f>
        <v>0</v>
      </c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80"/>
      <c r="CL78" s="78">
        <f>BT78/('[1]хар-ка по 75-му'!$E$45+'[1]хар-ка по 75-му'!$F$48)/12</f>
        <v>0</v>
      </c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80"/>
    </row>
    <row r="79" spans="1:108" ht="16.5" customHeight="1">
      <c r="A79" s="83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57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9"/>
      <c r="CL79" s="57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9"/>
    </row>
    <row r="80" spans="1:108" ht="16.5" customHeight="1">
      <c r="A80" s="83"/>
      <c r="B80" s="148" t="str">
        <f>'[1]оплата труда'!A297</f>
        <v>25. Ликвидация воздушных пробок в системе отопления в стояке.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60" t="s">
        <v>157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78">
        <f>'[1]оплата труда'!M302+'[1]Охрана труда'!F229+'[1]материалы'!C230</f>
        <v>0</v>
      </c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80"/>
      <c r="CL80" s="78">
        <f>BT80/('[1]хар-ка по 75-му'!$E$45+'[1]хар-ка по 75-му'!$F$48)/12</f>
        <v>0</v>
      </c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80"/>
    </row>
    <row r="81" spans="1:108" ht="16.5" customHeight="1">
      <c r="A81" s="83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57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9"/>
      <c r="CL81" s="57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9"/>
    </row>
    <row r="82" spans="1:108" ht="16.5" customHeight="1">
      <c r="A82" s="83"/>
      <c r="B82" s="148" t="str">
        <f>'[1]оплата труда'!A305</f>
        <v>26. Восстановление    разрушенной тепловой изоляции   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60" t="s">
        <v>157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78">
        <f>'[1]оплата труда'!M312+'[1]Охрана труда'!F230+'[1]материалы'!H237</f>
        <v>0</v>
      </c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80"/>
      <c r="CL82" s="78">
        <f>BT82/('[1]хар-ка по 75-му'!$E$45+'[1]хар-ка по 75-му'!$F$48)/12</f>
        <v>0</v>
      </c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80"/>
    </row>
    <row r="83" spans="1:108" ht="16.5" customHeight="1">
      <c r="A83" s="83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57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9"/>
      <c r="CL83" s="57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9"/>
    </row>
    <row r="84" spans="1:108" ht="16.5" customHeight="1">
      <c r="A84" s="83"/>
      <c r="B84" s="148" t="str">
        <f>'[1]оплата труда'!A314</f>
        <v>27. Осмотр системы  центрального отопления  (квартирные устройства)  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60" t="s">
        <v>157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78">
        <f>'[1]оплата труда'!M319+'[1]Охрана труда'!F231+'[1]материалы'!C240</f>
        <v>0</v>
      </c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80"/>
      <c r="CL84" s="78">
        <f>BT84/('[1]хар-ка по 75-му'!$E$45+'[1]хар-ка по 75-му'!$F$48)/12</f>
        <v>0</v>
      </c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80"/>
    </row>
    <row r="85" spans="1:108" ht="31.5" customHeight="1">
      <c r="A85" s="66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57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9"/>
      <c r="CL85" s="57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9"/>
    </row>
    <row r="86" spans="1:108" ht="31.5" customHeight="1">
      <c r="A86" s="66"/>
      <c r="B86" s="152" t="str">
        <f>'[1]оплата труда'!A321</f>
        <v>28.Проверка устройств отопления в чердачных и подвальных помещениях.       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3"/>
      <c r="AS86" s="160" t="s">
        <v>157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78">
        <f>'[1]оплата труда'!M327+'[1]Охрана труда'!F232+'[1]материалы'!C243</f>
        <v>0</v>
      </c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80"/>
      <c r="CL86" s="78">
        <f>BT86/('[1]хар-ка по 75-му'!$E$45+'[1]хар-ка по 75-му'!$F$48)/12</f>
        <v>0</v>
      </c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80"/>
    </row>
    <row r="87" spans="1:108" ht="31.5" customHeight="1">
      <c r="A87" s="66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57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9"/>
      <c r="CL87" s="57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9"/>
    </row>
    <row r="88" spans="1:108" ht="31.5" customHeight="1">
      <c r="A88" s="66"/>
      <c r="B88" s="15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3"/>
      <c r="AS88" s="160" t="s">
        <v>157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78">
        <f>'[1]оплата труда'!M337+'[1]Охрана труда'!F233+'[1]материалы'!H256</f>
        <v>0</v>
      </c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80"/>
      <c r="CL88" s="78">
        <f>BT88/('[1]хар-ка по 75-му'!$E$45+'[1]хар-ка по 75-му'!$F$48)/12</f>
        <v>0</v>
      </c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80"/>
    </row>
    <row r="89" spans="1:108" ht="31.5" customHeight="1">
      <c r="A89" s="66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5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57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9"/>
      <c r="CL89" s="57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9"/>
    </row>
    <row r="90" spans="1:108" ht="31.5" customHeight="1">
      <c r="A90" s="66"/>
      <c r="B90" s="152" t="str">
        <f>'[1]оплата труда'!A340</f>
        <v>30. Замена  неисправных  участков электрической сети здания    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3"/>
      <c r="AS90" s="160" t="s">
        <v>157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78">
        <f>'[1]оплата труда'!M347+'[1]Охрана труда'!F234+'[1]материалы'!H265</f>
        <v>135.27589080974738</v>
      </c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80"/>
      <c r="CL90" s="78">
        <f>BT90/('[1]хар-ка по 75-му'!$E$45+'[1]хар-ка по 75-му'!$F$48)/12</f>
        <v>0.10797884004609465</v>
      </c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80"/>
    </row>
    <row r="91" spans="1:108" ht="13.5" customHeight="1">
      <c r="A91" s="66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5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57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9"/>
      <c r="CL91" s="57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9"/>
    </row>
    <row r="92" spans="1:108" ht="19.5" customHeight="1">
      <c r="A92" s="66"/>
      <c r="B92" s="152" t="str">
        <f>'[1]оплата труда'!A350</f>
        <v>31. Ремонт щитов.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3"/>
      <c r="AS92" s="160" t="s">
        <v>157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78">
        <f>'[1]оплата труда'!M356+'[1]Охрана труда'!F235+'[1]материалы'!H280</f>
        <v>0</v>
      </c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80"/>
      <c r="CL92" s="78">
        <f>BT92/('[1]хар-ка по 75-му'!$E$45+'[1]хар-ка по 75-му'!$F$48)/12</f>
        <v>0</v>
      </c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80"/>
    </row>
    <row r="93" spans="1:108" ht="21" customHeight="1">
      <c r="A93" s="66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5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57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9"/>
      <c r="CL93" s="57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9"/>
    </row>
    <row r="94" spans="1:108" ht="21" customHeight="1">
      <c r="A94" s="66"/>
      <c r="B94" s="152" t="str">
        <f>'[1]оплата труда'!A358</f>
        <v>32. Ремонт внутренней штукатурки отдельным местами (стены подъезда)</v>
      </c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3"/>
      <c r="AS94" s="160" t="s">
        <v>157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7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80"/>
      <c r="CL94" s="78">
        <f>BT94/('[1]хар-ка по 75-му'!$E$45+'[1]хар-ка по 75-му'!$F$48)/12</f>
        <v>0</v>
      </c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80"/>
    </row>
    <row r="95" spans="1:108" ht="29.25" customHeight="1">
      <c r="A95" s="66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5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57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9"/>
      <c r="CL95" s="57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9"/>
    </row>
    <row r="96" spans="1:108" ht="21" customHeight="1">
      <c r="A96" s="66"/>
      <c r="B96" s="152" t="str">
        <f>'[1]оплата труда'!A391</f>
        <v>33. Смена отдельных досок наружной обшивки деревянных стен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3"/>
      <c r="AS96" s="160" t="s">
        <v>157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78">
        <f>'[1]оплата труда'!M398+'[1]Охрана труда'!F238+'[1]материалы'!H313</f>
        <v>487.36967118773146</v>
      </c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80"/>
      <c r="CL96" s="78">
        <f>BT96/('[1]хар-ка по 75-му'!$E$45+'[1]хар-ка по 75-му'!$F$48)/12</f>
        <v>0.3890243224678571</v>
      </c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80"/>
    </row>
    <row r="97" spans="1:108" ht="35.25" customHeight="1">
      <c r="A97" s="66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5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57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9"/>
      <c r="CL97" s="57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9"/>
    </row>
    <row r="98" spans="1:108" ht="111" customHeight="1">
      <c r="A98" s="66"/>
      <c r="B98" s="154" t="s">
        <v>181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5"/>
      <c r="AS98" s="55"/>
      <c r="AT98" s="158" t="s">
        <v>182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57">
        <f>CL98*('[1]хар-ка по 75-му'!E45+'[1]хар-ка по 75-му'!F48)*12</f>
        <v>254.73600000000002</v>
      </c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9"/>
      <c r="CL98" s="57">
        <f>'[1]Аварийная служба'!B6/3</f>
        <v>0.20333333333333334</v>
      </c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9"/>
    </row>
    <row r="99" spans="1:108" ht="15.75" customHeight="1">
      <c r="A99" s="48"/>
      <c r="B99" s="152" t="s">
        <v>183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3"/>
      <c r="AS99" s="48"/>
      <c r="AT99" s="109">
        <v>0</v>
      </c>
      <c r="AU99" s="109"/>
      <c r="AV99" s="109"/>
      <c r="AW99" s="109"/>
      <c r="AX99" s="109"/>
      <c r="AY99" s="109"/>
      <c r="AZ99" s="49"/>
      <c r="BA99" s="156" t="s">
        <v>161</v>
      </c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7"/>
      <c r="BT99" s="78">
        <f>CL99*'[1]хар-ка по 75-му'!E45*12*AT99</f>
        <v>0</v>
      </c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80"/>
      <c r="CL99" s="78">
        <f>5/12*AT99</f>
        <v>0</v>
      </c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80"/>
    </row>
    <row r="100" spans="1:108" ht="3" customHeight="1">
      <c r="A100" s="52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5"/>
      <c r="AS100" s="60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151"/>
      <c r="BT100" s="57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9"/>
      <c r="CL100" s="57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9"/>
    </row>
    <row r="101" spans="1:108" ht="15.75" customHeight="1">
      <c r="A101" s="48"/>
      <c r="B101" s="152" t="s">
        <v>184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3"/>
      <c r="AS101" s="48"/>
      <c r="AT101" s="109">
        <v>0</v>
      </c>
      <c r="AU101" s="109"/>
      <c r="AV101" s="109"/>
      <c r="AW101" s="109"/>
      <c r="AX101" s="109"/>
      <c r="AY101" s="109"/>
      <c r="AZ101" s="49"/>
      <c r="BA101" s="156" t="s">
        <v>161</v>
      </c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7"/>
      <c r="BT101" s="78">
        <f>CL101*'[1]хар-ка по 75-му'!E45*12</f>
        <v>0</v>
      </c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80"/>
      <c r="CL101" s="78">
        <v>0</v>
      </c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80"/>
    </row>
    <row r="102" spans="1:108" ht="3" customHeight="1">
      <c r="A102" s="52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5"/>
      <c r="AS102" s="60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151"/>
      <c r="BT102" s="57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9"/>
      <c r="CL102" s="57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9"/>
    </row>
    <row r="103" spans="1:115" ht="17.25" customHeight="1">
      <c r="A103" s="52"/>
      <c r="B103" s="149" t="s">
        <v>185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5"/>
      <c r="AS103" s="123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7"/>
      <c r="BT103" s="71">
        <f>BT22+BT24+BT26+BT28+BT31+BT33+BT35+BT37+BT40+BT42+BT45+BT47+BT49+BT52+BT54+BT57+BT64+BT66+BT68+BT70+BT72+BT74+BT76+BT78+BT80+BT82+BT84+BT86+BT88+BT90+BT92+BT94+BT96+BT98+BT99+BT101</f>
        <v>22093.842301831603</v>
      </c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3"/>
      <c r="CL103" s="71">
        <f>CL22+CL24+CL26+CL28+CL31+CL33+CL35+CL37+CL40+CL42+CL45+CL47+CL49+CL52+CL54+CL57+CL64+CL66+CL68+CL70+CL72+CL74+CL76+CL78+CL80+CL82+CL84+CL86+CL88+CL90+CL92+CL94+CL96+CL98+CL99+CL101</f>
        <v>17.63557016429726</v>
      </c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3"/>
      <c r="DF103" s="88"/>
      <c r="DG103" s="88"/>
      <c r="DH103" s="88"/>
      <c r="DI103" s="88"/>
      <c r="DJ103" s="88"/>
      <c r="DK103" s="88"/>
    </row>
    <row r="104" spans="1:108" ht="18" customHeight="1">
      <c r="A104" s="122" t="s">
        <v>186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</row>
    <row r="105" spans="1:108" ht="18" customHeight="1">
      <c r="A105" s="100" t="s">
        <v>187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8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10"/>
      <c r="BT105" s="71">
        <f>BT103*0.12</f>
        <v>2651.2610762197924</v>
      </c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3"/>
      <c r="CL105" s="71">
        <f>BT105/('[1]хар-ка по 75-му'!E45+'[1]хар-ка по 75-му'!F48)/12</f>
        <v>2.1162684197156705</v>
      </c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3"/>
    </row>
    <row r="106" spans="1:108" ht="18" customHeight="1">
      <c r="A106" s="108" t="s">
        <v>188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10"/>
    </row>
    <row r="107" spans="1:148" ht="15.75">
      <c r="A107" s="100" t="s">
        <v>189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87">
        <f>BT105+BT103</f>
        <v>24745.103378051394</v>
      </c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>
        <f>CL103+CL105</f>
        <v>19.75183858401293</v>
      </c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</row>
    <row r="109" spans="3:87" ht="15.75">
      <c r="C109" s="1"/>
      <c r="D109" s="8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K111" s="5" t="s">
        <v>127</v>
      </c>
      <c r="CL111" s="5"/>
    </row>
    <row r="112" ht="15.75">
      <c r="C112" s="1"/>
    </row>
    <row r="113" ht="15.75">
      <c r="C113" s="3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18">
      <selection activeCell="EQ127" sqref="EQ12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192" t="s">
        <v>2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1:108" s="8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0" t="s">
        <v>3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52:108" ht="15.75">
      <c r="AZ5" s="194" t="s">
        <v>4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spans="1:108" s="8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8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0"/>
      <c r="CJ8" s="40" t="s">
        <v>6</v>
      </c>
      <c r="CK8" s="40" t="s">
        <v>6</v>
      </c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spans="52:108" ht="15.75"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</row>
    <row r="10" spans="1:108" s="8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88" t="s">
        <v>7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</row>
    <row r="11" spans="52:108" ht="15.75">
      <c r="AZ11" s="11" t="s">
        <v>8</v>
      </c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</row>
    <row r="12" spans="1:108" s="8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189"/>
      <c r="BI13" s="189"/>
      <c r="BJ13" s="189"/>
      <c r="BK13" s="189"/>
      <c r="BL13" s="189"/>
      <c r="BM13" s="2" t="s">
        <v>130</v>
      </c>
      <c r="BN13" s="2"/>
      <c r="BO13" s="2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90">
        <v>20</v>
      </c>
      <c r="CO13" s="190"/>
      <c r="CP13" s="190"/>
      <c r="CQ13" s="190"/>
      <c r="CR13" s="190"/>
      <c r="CS13" s="190"/>
      <c r="CT13" s="191"/>
      <c r="CU13" s="191"/>
      <c r="CV13" s="191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1" customFormat="1" ht="16.5">
      <c r="A15" s="276" t="s">
        <v>132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</row>
    <row r="16" spans="1:108" s="91" customFormat="1" ht="19.5" customHeight="1">
      <c r="A16" s="276" t="s">
        <v>191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</row>
    <row r="17" spans="1:108" s="91" customFormat="1" ht="15.75" customHeight="1">
      <c r="A17" s="276" t="s">
        <v>192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</row>
    <row r="18" spans="1:108" s="91" customFormat="1" ht="15.75" customHeight="1">
      <c r="A18" s="276" t="s">
        <v>193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</row>
    <row r="19" spans="1:108" s="91" customFormat="1" ht="13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186" t="str">
        <f>'[1]перечень по 75-му'!AF19</f>
        <v>ул. Лапина 31 А</v>
      </c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5.75" customHeight="1">
      <c r="A20" s="121" t="s">
        <v>194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</row>
    <row r="21" ht="10.5" customHeight="1"/>
    <row r="22" spans="1:108" ht="80.2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 t="s">
        <v>136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 t="s">
        <v>137</v>
      </c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 t="s">
        <v>138</v>
      </c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</row>
    <row r="23" spans="1:108" ht="17.25" customHeight="1">
      <c r="A23" s="143" t="s">
        <v>195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</row>
    <row r="24" spans="1:108" ht="26.25" customHeight="1">
      <c r="A24" s="92"/>
      <c r="B24" s="152" t="s">
        <v>196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48"/>
      <c r="AT24" s="109"/>
      <c r="AU24" s="109"/>
      <c r="AV24" s="109"/>
      <c r="AW24" s="109"/>
      <c r="AX24" s="109"/>
      <c r="AY24" s="109"/>
      <c r="AZ24" s="49"/>
      <c r="BA24" s="50" t="s">
        <v>141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1"/>
      <c r="BT24" s="262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4"/>
      <c r="CL24" s="268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70"/>
    </row>
    <row r="25" spans="1:108" ht="20.25" customHeight="1">
      <c r="A25" s="9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60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151"/>
      <c r="BT25" s="265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7"/>
      <c r="CL25" s="271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3"/>
    </row>
    <row r="26" spans="1:108" ht="15.75" customHeight="1">
      <c r="A26" s="92"/>
      <c r="B26" s="227" t="s">
        <v>197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8"/>
      <c r="AS26" s="92"/>
      <c r="AT26" s="231"/>
      <c r="AU26" s="231"/>
      <c r="AV26" s="231"/>
      <c r="AW26" s="231"/>
      <c r="AX26" s="231"/>
      <c r="AY26" s="231"/>
      <c r="AZ26" s="94"/>
      <c r="BA26" s="95" t="s">
        <v>141</v>
      </c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6"/>
      <c r="BT26" s="218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20"/>
      <c r="CL26" s="218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20"/>
    </row>
    <row r="27" spans="1:108" ht="17.25" customHeight="1">
      <c r="A27" s="93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30"/>
      <c r="AS27" s="224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6"/>
      <c r="BT27" s="221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3"/>
      <c r="CL27" s="221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3"/>
    </row>
    <row r="28" spans="1:108" ht="32.25" customHeight="1">
      <c r="A28" s="92"/>
      <c r="B28" s="227" t="s">
        <v>198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8"/>
      <c r="AS28" s="92"/>
      <c r="AT28" s="231"/>
      <c r="AU28" s="231"/>
      <c r="AV28" s="231"/>
      <c r="AW28" s="231"/>
      <c r="AX28" s="231"/>
      <c r="AY28" s="231"/>
      <c r="AZ28" s="94"/>
      <c r="BA28" s="232" t="s">
        <v>146</v>
      </c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3"/>
      <c r="BT28" s="218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20"/>
      <c r="CL28" s="218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0"/>
    </row>
    <row r="29" spans="1:108" ht="15.75" customHeight="1">
      <c r="A29" s="93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30"/>
      <c r="AS29" s="224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6"/>
      <c r="BT29" s="221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3"/>
      <c r="CL29" s="221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3"/>
    </row>
    <row r="30" spans="1:108" ht="28.5" customHeight="1">
      <c r="A30" s="92"/>
      <c r="B30" s="227" t="s">
        <v>199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8"/>
      <c r="AS30" s="92"/>
      <c r="AT30" s="231"/>
      <c r="AU30" s="231"/>
      <c r="AV30" s="231"/>
      <c r="AW30" s="231"/>
      <c r="AX30" s="231"/>
      <c r="AY30" s="231"/>
      <c r="AZ30" s="94"/>
      <c r="BA30" s="232" t="s">
        <v>161</v>
      </c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3"/>
      <c r="BT30" s="218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20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7.25" customHeight="1">
      <c r="A31" s="93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30"/>
      <c r="AS31" s="224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6"/>
      <c r="BT31" s="221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3"/>
      <c r="CL31" s="221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3"/>
    </row>
    <row r="32" spans="1:108" ht="31.5" customHeight="1">
      <c r="A32" s="92"/>
      <c r="B32" s="227" t="s">
        <v>200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8"/>
      <c r="AS32" s="92"/>
      <c r="AT32" s="231"/>
      <c r="AU32" s="231"/>
      <c r="AV32" s="231"/>
      <c r="AW32" s="231"/>
      <c r="AX32" s="231"/>
      <c r="AY32" s="231"/>
      <c r="AZ32" s="94"/>
      <c r="BA32" s="232" t="s">
        <v>161</v>
      </c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3"/>
      <c r="BT32" s="218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20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 customHeight="1">
      <c r="A33" s="93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30"/>
      <c r="AS33" s="224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6"/>
      <c r="BT33" s="221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3"/>
      <c r="CL33" s="221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3"/>
    </row>
    <row r="34" spans="1:108" ht="15" customHeight="1">
      <c r="A34" s="92"/>
      <c r="B34" s="152" t="s">
        <v>201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3"/>
      <c r="AS34" s="48"/>
      <c r="AT34" s="109"/>
      <c r="AU34" s="109"/>
      <c r="AV34" s="109"/>
      <c r="AW34" s="109"/>
      <c r="AX34" s="109"/>
      <c r="AY34" s="109"/>
      <c r="AZ34" s="49"/>
      <c r="BA34" s="156" t="s">
        <v>161</v>
      </c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7"/>
      <c r="BT34" s="262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4"/>
      <c r="CL34" s="268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70"/>
    </row>
    <row r="35" spans="1:108" ht="16.5" customHeight="1">
      <c r="A35" s="9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5"/>
      <c r="AS35" s="60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151"/>
      <c r="BT35" s="265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7"/>
      <c r="CL35" s="271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3"/>
    </row>
    <row r="36" spans="1:108" ht="15" customHeight="1">
      <c r="A36" s="92"/>
      <c r="B36" s="152" t="s">
        <v>202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3"/>
      <c r="AS36" s="92"/>
      <c r="AT36" s="231"/>
      <c r="AU36" s="231"/>
      <c r="AV36" s="231"/>
      <c r="AW36" s="231"/>
      <c r="AX36" s="231"/>
      <c r="AY36" s="231"/>
      <c r="AZ36" s="94"/>
      <c r="BA36" s="95" t="s">
        <v>161</v>
      </c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6"/>
      <c r="BT36" s="218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20"/>
      <c r="CL36" s="259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1"/>
    </row>
    <row r="37" spans="1:108" ht="15.75">
      <c r="A37" s="9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5"/>
      <c r="AS37" s="224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6"/>
      <c r="BT37" s="221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3"/>
      <c r="CL37" s="256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8"/>
    </row>
    <row r="38" spans="1:108" ht="15" customHeight="1">
      <c r="A38" s="93"/>
      <c r="B38" s="229" t="s">
        <v>203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30"/>
      <c r="AS38" s="99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7"/>
      <c r="BT38" s="221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3"/>
      <c r="CL38" s="221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3"/>
    </row>
    <row r="39" spans="1:108" ht="32.25" customHeight="1">
      <c r="A39" s="93"/>
      <c r="B39" s="229" t="s">
        <v>204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30"/>
      <c r="AS39" s="99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7"/>
      <c r="BT39" s="221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3"/>
      <c r="CL39" s="221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3"/>
    </row>
    <row r="40" spans="1:108" ht="15" customHeight="1">
      <c r="A40" s="143" t="s">
        <v>147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</row>
    <row r="41" spans="1:108" ht="16.5" customHeight="1">
      <c r="A41" s="92"/>
      <c r="B41" s="227" t="s">
        <v>205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8"/>
      <c r="AS41" s="92"/>
      <c r="AT41" s="231"/>
      <c r="AU41" s="231"/>
      <c r="AV41" s="231"/>
      <c r="AW41" s="231"/>
      <c r="AX41" s="231"/>
      <c r="AY41" s="231"/>
      <c r="AZ41" s="94"/>
      <c r="BA41" s="95" t="s">
        <v>141</v>
      </c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6"/>
      <c r="BT41" s="218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20"/>
      <c r="CL41" s="218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20"/>
    </row>
    <row r="42" spans="1:108" ht="16.5" customHeight="1">
      <c r="A42" s="93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224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6"/>
      <c r="BT42" s="221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3"/>
      <c r="CL42" s="221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3"/>
    </row>
    <row r="43" spans="1:108" ht="16.5" customHeight="1">
      <c r="A43" s="93"/>
      <c r="B43" s="229" t="s">
        <v>206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30"/>
      <c r="AS43" s="99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5"/>
      <c r="BT43" s="221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3"/>
      <c r="CL43" s="221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3"/>
    </row>
    <row r="44" spans="1:108" ht="15" customHeight="1">
      <c r="A44" s="92"/>
      <c r="B44" s="227" t="s">
        <v>207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8"/>
      <c r="AS44" s="92"/>
      <c r="AT44" s="231"/>
      <c r="AU44" s="231"/>
      <c r="AV44" s="231"/>
      <c r="AW44" s="231"/>
      <c r="AX44" s="231"/>
      <c r="AY44" s="231"/>
      <c r="AZ44" s="94"/>
      <c r="BA44" s="232" t="s">
        <v>141</v>
      </c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3"/>
      <c r="BT44" s="218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20"/>
      <c r="CL44" s="218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20"/>
    </row>
    <row r="45" spans="1:108" ht="15.75">
      <c r="A45" s="93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30"/>
      <c r="AS45" s="224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6"/>
      <c r="BT45" s="221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3"/>
      <c r="CL45" s="221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3"/>
    </row>
    <row r="46" spans="1:108" ht="15.75" customHeight="1">
      <c r="A46" s="92"/>
      <c r="B46" s="227" t="s">
        <v>208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8"/>
      <c r="AS46" s="92"/>
      <c r="AT46" s="231"/>
      <c r="AU46" s="231"/>
      <c r="AV46" s="231"/>
      <c r="AW46" s="231"/>
      <c r="AX46" s="231"/>
      <c r="AY46" s="231"/>
      <c r="AZ46" s="94"/>
      <c r="BA46" s="232" t="s">
        <v>141</v>
      </c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3"/>
      <c r="BT46" s="218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20"/>
      <c r="CL46" s="218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20"/>
    </row>
    <row r="47" spans="1:108" ht="16.5" customHeight="1">
      <c r="A47" s="93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30"/>
      <c r="AS47" s="224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6"/>
      <c r="BT47" s="221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3"/>
      <c r="CL47" s="221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3"/>
    </row>
    <row r="48" spans="1:108" ht="16.5" customHeight="1">
      <c r="A48" s="92"/>
      <c r="B48" s="227" t="s">
        <v>209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8"/>
      <c r="AS48" s="92"/>
      <c r="AT48" s="231"/>
      <c r="AU48" s="231"/>
      <c r="AV48" s="231"/>
      <c r="AW48" s="231"/>
      <c r="AX48" s="231"/>
      <c r="AY48" s="231"/>
      <c r="AZ48" s="94"/>
      <c r="BA48" s="232" t="s">
        <v>161</v>
      </c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3"/>
      <c r="BT48" s="218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20"/>
      <c r="CL48" s="218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20"/>
    </row>
    <row r="49" spans="1:108" ht="15.75">
      <c r="A49" s="93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30"/>
      <c r="AS49" s="224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6"/>
      <c r="BT49" s="221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3"/>
      <c r="CL49" s="221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3"/>
    </row>
    <row r="50" spans="1:108" ht="16.5" customHeight="1">
      <c r="A50" s="92"/>
      <c r="B50" s="152" t="s">
        <v>210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3"/>
      <c r="AS50" s="48"/>
      <c r="AT50" s="109"/>
      <c r="AU50" s="109"/>
      <c r="AV50" s="109"/>
      <c r="AW50" s="109"/>
      <c r="AX50" s="109"/>
      <c r="AY50" s="109"/>
      <c r="AZ50" s="49"/>
      <c r="BA50" s="156" t="s">
        <v>161</v>
      </c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262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4"/>
      <c r="CL50" s="268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70"/>
    </row>
    <row r="51" spans="1:108" ht="15.75">
      <c r="A51" s="9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5"/>
      <c r="AS51" s="60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151"/>
      <c r="BT51" s="265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7"/>
      <c r="CL51" s="271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3"/>
    </row>
    <row r="52" spans="1:108" ht="15" customHeight="1">
      <c r="A52" s="92"/>
      <c r="B52" s="152" t="s">
        <v>211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92"/>
      <c r="AT52" s="231"/>
      <c r="AU52" s="231"/>
      <c r="AV52" s="231"/>
      <c r="AW52" s="231"/>
      <c r="AX52" s="231"/>
      <c r="AY52" s="231"/>
      <c r="AZ52" s="94"/>
      <c r="BA52" s="232" t="s">
        <v>161</v>
      </c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3"/>
      <c r="BT52" s="218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20"/>
      <c r="CL52" s="259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1"/>
    </row>
    <row r="53" spans="1:108" ht="15.75">
      <c r="A53" s="9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224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6"/>
      <c r="BT53" s="221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3"/>
      <c r="CL53" s="256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8"/>
    </row>
    <row r="54" spans="1:108" ht="49.5" customHeight="1">
      <c r="A54" s="93"/>
      <c r="B54" s="229" t="s">
        <v>212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30"/>
      <c r="AS54" s="99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7"/>
      <c r="BT54" s="221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3"/>
      <c r="CL54" s="221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3"/>
    </row>
    <row r="55" spans="1:108" ht="15" customHeight="1">
      <c r="A55" s="92"/>
      <c r="B55" s="227" t="s">
        <v>213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8"/>
      <c r="AS55" s="92"/>
      <c r="AT55" s="231"/>
      <c r="AU55" s="231"/>
      <c r="AV55" s="231"/>
      <c r="AW55" s="231"/>
      <c r="AX55" s="231"/>
      <c r="AY55" s="231"/>
      <c r="AZ55" s="94"/>
      <c r="BA55" s="232" t="s">
        <v>141</v>
      </c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3"/>
      <c r="BT55" s="218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20"/>
      <c r="CL55" s="218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20"/>
    </row>
    <row r="56" spans="1:108" ht="15.75">
      <c r="A56" s="93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30"/>
      <c r="AS56" s="224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6"/>
      <c r="BT56" s="221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3"/>
      <c r="CL56" s="221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3"/>
    </row>
    <row r="57" spans="1:108" ht="33" customHeight="1">
      <c r="A57" s="92"/>
      <c r="B57" s="227" t="s">
        <v>214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8"/>
      <c r="AS57" s="92"/>
      <c r="AT57" s="227" t="s">
        <v>152</v>
      </c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8"/>
      <c r="BT57" s="218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20"/>
      <c r="CL57" s="218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20"/>
    </row>
    <row r="58" spans="1:108" ht="16.5" customHeight="1">
      <c r="A58" s="102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9"/>
      <c r="AS58" s="102"/>
      <c r="AT58" s="7" t="s">
        <v>153</v>
      </c>
      <c r="AU58" s="7"/>
      <c r="AV58" s="7"/>
      <c r="AW58" s="7"/>
      <c r="AX58" s="7"/>
      <c r="AY58" s="7"/>
      <c r="AZ58" s="103"/>
      <c r="BA58" s="104"/>
      <c r="BB58" s="104"/>
      <c r="BC58" s="104"/>
      <c r="BD58" s="104"/>
      <c r="BE58" s="237"/>
      <c r="BF58" s="237"/>
      <c r="BG58" s="237"/>
      <c r="BH58" s="237"/>
      <c r="BI58" s="237"/>
      <c r="BJ58" s="237"/>
      <c r="BK58" s="103"/>
      <c r="BL58" s="105" t="s">
        <v>154</v>
      </c>
      <c r="BM58" s="103"/>
      <c r="BN58" s="103"/>
      <c r="BO58" s="103"/>
      <c r="BP58" s="103"/>
      <c r="BQ58" s="103"/>
      <c r="BR58" s="103"/>
      <c r="BS58" s="106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93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30"/>
      <c r="AS59" s="99"/>
      <c r="AT59" s="229" t="s">
        <v>155</v>
      </c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30"/>
      <c r="BT59" s="221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3"/>
      <c r="CL59" s="221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3"/>
    </row>
    <row r="60" spans="1:108" ht="33.75" customHeight="1">
      <c r="A60" s="93"/>
      <c r="B60" s="154" t="s">
        <v>215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5"/>
      <c r="AS60" s="99"/>
      <c r="AT60" s="196" t="s">
        <v>216</v>
      </c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7"/>
      <c r="BT60" s="256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3"/>
      <c r="CL60" s="256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  <c r="CX60" s="257"/>
      <c r="CY60" s="257"/>
      <c r="CZ60" s="257"/>
      <c r="DA60" s="257"/>
      <c r="DB60" s="257"/>
      <c r="DC60" s="257"/>
      <c r="DD60" s="258"/>
    </row>
    <row r="61" spans="1:108" ht="31.5" customHeight="1">
      <c r="A61" s="93"/>
      <c r="B61" s="74" t="s">
        <v>217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5"/>
      <c r="AS61" s="55"/>
      <c r="AT61" s="74" t="s">
        <v>157</v>
      </c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5"/>
      <c r="BT61" s="250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2"/>
      <c r="CL61" s="253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5"/>
    </row>
    <row r="62" spans="1:108" ht="15" customHeight="1">
      <c r="A62" s="143" t="s">
        <v>218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</row>
    <row r="63" spans="1:108" ht="15" customHeight="1">
      <c r="A63" s="92"/>
      <c r="B63" s="227" t="s">
        <v>219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8"/>
      <c r="AS63" s="92"/>
      <c r="AT63" s="231"/>
      <c r="AU63" s="231"/>
      <c r="AV63" s="231"/>
      <c r="AW63" s="231"/>
      <c r="AX63" s="231"/>
      <c r="AY63" s="231"/>
      <c r="AZ63" s="94"/>
      <c r="BA63" s="232" t="s">
        <v>141</v>
      </c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3"/>
      <c r="BT63" s="218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20"/>
      <c r="CL63" s="218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20"/>
    </row>
    <row r="64" spans="1:108" ht="15" customHeight="1">
      <c r="A64" s="93"/>
      <c r="B64" s="196" t="s">
        <v>220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7"/>
      <c r="AS64" s="99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7"/>
      <c r="BT64" s="211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3"/>
      <c r="CL64" s="211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3"/>
    </row>
    <row r="65" spans="1:108" ht="15" customHeight="1">
      <c r="A65" s="111"/>
      <c r="B65" s="227" t="s">
        <v>221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8"/>
      <c r="AS65" s="92"/>
      <c r="AT65" s="227" t="s">
        <v>222</v>
      </c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8"/>
      <c r="BT65" s="218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20"/>
      <c r="CL65" s="218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20"/>
    </row>
    <row r="66" spans="1:108" ht="15.75">
      <c r="A66" s="112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9"/>
      <c r="AS66" s="102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106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112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9"/>
      <c r="AS67" s="102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104"/>
      <c r="BI67" s="104" t="s">
        <v>223</v>
      </c>
      <c r="BJ67" s="104"/>
      <c r="BK67" s="104"/>
      <c r="BL67" s="104"/>
      <c r="BM67" s="104"/>
      <c r="BN67" s="104"/>
      <c r="BO67" s="104"/>
      <c r="BP67" s="104"/>
      <c r="BQ67" s="104"/>
      <c r="BR67" s="104"/>
      <c r="BS67" s="106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93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30"/>
      <c r="AS68" s="99"/>
      <c r="AT68" s="248" t="s">
        <v>224</v>
      </c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9"/>
      <c r="BT68" s="221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3"/>
      <c r="CL68" s="221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3"/>
    </row>
    <row r="69" spans="1:108" ht="15" customHeight="1">
      <c r="A69" s="143" t="s">
        <v>225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</row>
    <row r="70" spans="1:108" ht="15" customHeight="1">
      <c r="A70" s="92"/>
      <c r="B70" s="227" t="s">
        <v>226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8"/>
      <c r="AS70" s="92"/>
      <c r="AT70" s="231"/>
      <c r="AU70" s="231"/>
      <c r="AV70" s="231"/>
      <c r="AW70" s="231"/>
      <c r="AX70" s="231"/>
      <c r="AY70" s="231"/>
      <c r="AZ70" s="94"/>
      <c r="BA70" s="232" t="s">
        <v>161</v>
      </c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3"/>
      <c r="BT70" s="218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20"/>
      <c r="CL70" s="218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20"/>
    </row>
    <row r="71" spans="1:108" ht="15.75">
      <c r="A71" s="93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30"/>
      <c r="AS71" s="224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6"/>
      <c r="BT71" s="221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3"/>
      <c r="CL71" s="221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3"/>
    </row>
    <row r="72" spans="1:108" ht="15" customHeight="1">
      <c r="A72" s="143" t="s">
        <v>227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</row>
    <row r="73" spans="1:108" ht="15" customHeight="1">
      <c r="A73" s="92"/>
      <c r="B73" s="227" t="s">
        <v>228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8"/>
      <c r="AS73" s="92"/>
      <c r="AT73" s="227" t="s">
        <v>229</v>
      </c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8"/>
      <c r="BT73" s="218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20"/>
      <c r="CL73" s="218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20"/>
    </row>
    <row r="74" spans="1:108" ht="15.75">
      <c r="A74" s="102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9"/>
      <c r="AS74" s="102"/>
      <c r="AT74" s="7" t="s">
        <v>230</v>
      </c>
      <c r="AU74" s="7"/>
      <c r="AV74" s="7"/>
      <c r="AW74" s="7"/>
      <c r="AX74" s="7"/>
      <c r="AY74" s="7"/>
      <c r="AZ74" s="103"/>
      <c r="BA74" s="104"/>
      <c r="BB74" s="104"/>
      <c r="BC74" s="104"/>
      <c r="BD74" s="237"/>
      <c r="BE74" s="237"/>
      <c r="BF74" s="237"/>
      <c r="BG74" s="237"/>
      <c r="BH74" s="237"/>
      <c r="BI74" s="237"/>
      <c r="BJ74" s="237"/>
      <c r="BK74" s="104"/>
      <c r="BL74" s="104" t="s">
        <v>175</v>
      </c>
      <c r="BN74" s="104"/>
      <c r="BO74" s="104"/>
      <c r="BP74" s="104"/>
      <c r="BQ74" s="104"/>
      <c r="BR74" s="104"/>
      <c r="BS74" s="106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102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9"/>
      <c r="AS75" s="102"/>
      <c r="AT75" s="238" t="s">
        <v>231</v>
      </c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102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9"/>
      <c r="AS76" s="102"/>
      <c r="AT76" s="7" t="s">
        <v>174</v>
      </c>
      <c r="AU76" s="7"/>
      <c r="AV76" s="7"/>
      <c r="AW76" s="7"/>
      <c r="AX76" s="7"/>
      <c r="AY76" s="7"/>
      <c r="AZ76" s="103"/>
      <c r="BA76" s="104"/>
      <c r="BB76" s="104"/>
      <c r="BC76" s="104"/>
      <c r="BD76" s="103"/>
      <c r="BE76" s="237"/>
      <c r="BF76" s="237"/>
      <c r="BG76" s="237"/>
      <c r="BH76" s="237"/>
      <c r="BI76" s="237"/>
      <c r="BJ76" s="237"/>
      <c r="BK76" s="104"/>
      <c r="BL76" s="104" t="s">
        <v>175</v>
      </c>
      <c r="BN76" s="104"/>
      <c r="BO76" s="104"/>
      <c r="BP76" s="104"/>
      <c r="BQ76" s="104"/>
      <c r="BR76" s="104"/>
      <c r="BS76" s="106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102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9"/>
      <c r="AS77" s="102"/>
      <c r="AT77" s="238" t="s">
        <v>232</v>
      </c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102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9"/>
      <c r="AS78" s="102"/>
      <c r="AT78" s="7" t="s">
        <v>233</v>
      </c>
      <c r="AU78" s="7"/>
      <c r="AV78" s="7"/>
      <c r="AW78" s="7"/>
      <c r="AX78" s="7"/>
      <c r="AY78" s="7"/>
      <c r="AZ78" s="103"/>
      <c r="BA78" s="104"/>
      <c r="BB78" s="104"/>
      <c r="BC78" s="104"/>
      <c r="BD78" s="103"/>
      <c r="BE78" s="237"/>
      <c r="BF78" s="237"/>
      <c r="BG78" s="237"/>
      <c r="BH78" s="237"/>
      <c r="BI78" s="237"/>
      <c r="BJ78" s="237"/>
      <c r="BK78" s="104"/>
      <c r="BL78" s="104" t="s">
        <v>175</v>
      </c>
      <c r="BN78" s="104"/>
      <c r="BO78" s="104"/>
      <c r="BP78" s="104"/>
      <c r="BQ78" s="104"/>
      <c r="BR78" s="104"/>
      <c r="BS78" s="106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102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9"/>
      <c r="AS79" s="102"/>
      <c r="AT79" s="238" t="s">
        <v>234</v>
      </c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102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9"/>
      <c r="AS80" s="102"/>
      <c r="AT80" s="237"/>
      <c r="AU80" s="237"/>
      <c r="AV80" s="237"/>
      <c r="AW80" s="237"/>
      <c r="AX80" s="237"/>
      <c r="AY80" s="237"/>
      <c r="AZ80" s="103"/>
      <c r="BA80" s="244" t="s">
        <v>161</v>
      </c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5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93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30"/>
      <c r="AS81" s="99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8"/>
      <c r="BT81" s="221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3"/>
      <c r="CL81" s="221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3"/>
    </row>
    <row r="82" spans="1:108" ht="31.5" customHeight="1">
      <c r="A82" s="93"/>
      <c r="B82" s="196" t="s">
        <v>235</v>
      </c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7"/>
      <c r="AS82" s="99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7"/>
      <c r="BT82" s="211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3"/>
      <c r="CL82" s="211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3"/>
    </row>
    <row r="83" spans="1:108" ht="33" customHeight="1">
      <c r="A83" s="92"/>
      <c r="B83" s="227" t="s">
        <v>236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8"/>
      <c r="AS83" s="92"/>
      <c r="AT83" s="227" t="s">
        <v>237</v>
      </c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8"/>
      <c r="BT83" s="218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20"/>
      <c r="CL83" s="218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20"/>
    </row>
    <row r="84" spans="1:108" ht="15.75">
      <c r="A84" s="102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9"/>
      <c r="AS84" s="102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7"/>
      <c r="BK84" s="237"/>
      <c r="BL84" s="237"/>
      <c r="BM84" s="237"/>
      <c r="BN84" s="7"/>
      <c r="BO84" s="7" t="s">
        <v>50</v>
      </c>
      <c r="BP84" s="7"/>
      <c r="BQ84" s="7"/>
      <c r="BR84" s="7"/>
      <c r="BS84" s="113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93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30"/>
      <c r="AS85" s="99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8"/>
      <c r="BT85" s="221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3"/>
      <c r="CL85" s="221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3"/>
    </row>
    <row r="86" spans="1:108" ht="15.75">
      <c r="A86" s="143" t="s">
        <v>239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</row>
    <row r="87" spans="1:108" ht="15" customHeight="1">
      <c r="A87" s="92"/>
      <c r="B87" s="227" t="s">
        <v>240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8"/>
      <c r="AS87" s="92"/>
      <c r="AT87" s="227" t="s">
        <v>241</v>
      </c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8"/>
      <c r="BT87" s="218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20"/>
      <c r="CL87" s="218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20"/>
    </row>
    <row r="88" spans="1:108" ht="15" customHeight="1">
      <c r="A88" s="102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9"/>
      <c r="AS88" s="102"/>
      <c r="AT88" s="7" t="s">
        <v>165</v>
      </c>
      <c r="AU88" s="7"/>
      <c r="AV88" s="7"/>
      <c r="AW88" s="7"/>
      <c r="AX88" s="7"/>
      <c r="AY88" s="7"/>
      <c r="AZ88" s="103"/>
      <c r="BA88" s="104"/>
      <c r="BB88" s="104"/>
      <c r="BC88" s="104"/>
      <c r="BD88" s="237"/>
      <c r="BE88" s="237"/>
      <c r="BF88" s="237"/>
      <c r="BG88" s="237"/>
      <c r="BH88" s="237"/>
      <c r="BI88" s="237"/>
      <c r="BJ88" s="237"/>
      <c r="BK88" s="104" t="s">
        <v>242</v>
      </c>
      <c r="BL88" s="104"/>
      <c r="BM88" s="104"/>
      <c r="BN88" s="104"/>
      <c r="BO88" s="104"/>
      <c r="BP88" s="104"/>
      <c r="BQ88" s="104"/>
      <c r="BR88" s="104"/>
      <c r="BS88" s="106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102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9"/>
      <c r="AS89" s="102"/>
      <c r="AT89" s="238" t="s">
        <v>243</v>
      </c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102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9"/>
      <c r="AS90" s="102"/>
      <c r="AT90" s="237"/>
      <c r="AU90" s="237"/>
      <c r="AV90" s="237"/>
      <c r="AW90" s="237"/>
      <c r="AX90" s="237"/>
      <c r="AY90" s="237"/>
      <c r="AZ90" s="237"/>
      <c r="BA90" s="104"/>
      <c r="BB90" s="242" t="s">
        <v>244</v>
      </c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3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102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9"/>
      <c r="AS91" s="102"/>
      <c r="AT91" s="238" t="s">
        <v>245</v>
      </c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102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9"/>
      <c r="AS92" s="102"/>
      <c r="AT92" s="7" t="s">
        <v>165</v>
      </c>
      <c r="AU92" s="7"/>
      <c r="AV92" s="7"/>
      <c r="AW92" s="7"/>
      <c r="AX92" s="7"/>
      <c r="AY92" s="7"/>
      <c r="AZ92" s="103"/>
      <c r="BA92" s="104"/>
      <c r="BB92" s="104"/>
      <c r="BC92" s="104"/>
      <c r="BD92" s="237"/>
      <c r="BE92" s="237"/>
      <c r="BF92" s="237"/>
      <c r="BG92" s="237"/>
      <c r="BH92" s="237"/>
      <c r="BI92" s="237"/>
      <c r="BJ92" s="237"/>
      <c r="BK92" s="104" t="s">
        <v>246</v>
      </c>
      <c r="BL92" s="104"/>
      <c r="BM92" s="104"/>
      <c r="BN92" s="104"/>
      <c r="BO92" s="104"/>
      <c r="BP92" s="104"/>
      <c r="BQ92" s="104"/>
      <c r="BR92" s="104"/>
      <c r="BS92" s="106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9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30"/>
      <c r="AS93" s="99"/>
      <c r="AT93" s="229" t="s">
        <v>247</v>
      </c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30"/>
      <c r="BT93" s="221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3"/>
      <c r="CL93" s="221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3"/>
    </row>
    <row r="94" spans="1:108" ht="15" customHeight="1">
      <c r="A94" s="92"/>
      <c r="B94" s="227" t="s">
        <v>248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8"/>
      <c r="AS94" s="92"/>
      <c r="AT94" s="227" t="s">
        <v>249</v>
      </c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8"/>
      <c r="BT94" s="218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20"/>
      <c r="CL94" s="218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20"/>
    </row>
    <row r="95" spans="1:108" ht="15" customHeight="1">
      <c r="A95" s="102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9"/>
      <c r="AS95" s="102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3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102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9"/>
      <c r="AS96" s="102"/>
      <c r="AT96" s="238" t="s">
        <v>251</v>
      </c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102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9"/>
      <c r="AS97" s="102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103"/>
      <c r="BG97" s="240" t="s">
        <v>252</v>
      </c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1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102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9"/>
      <c r="AS98" s="102"/>
      <c r="AT98" s="238" t="s">
        <v>253</v>
      </c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102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9"/>
      <c r="AS99" s="102"/>
      <c r="AT99" s="7" t="s">
        <v>254</v>
      </c>
      <c r="AU99" s="7"/>
      <c r="AV99" s="7"/>
      <c r="AW99" s="7"/>
      <c r="AX99" s="7"/>
      <c r="AY99" s="7"/>
      <c r="AZ99" s="103"/>
      <c r="BA99" s="104"/>
      <c r="BB99" s="104"/>
      <c r="BC99" s="237"/>
      <c r="BD99" s="237"/>
      <c r="BE99" s="237"/>
      <c r="BF99" s="237"/>
      <c r="BG99" s="7" t="s">
        <v>255</v>
      </c>
      <c r="BJ99" s="103"/>
      <c r="BK99" s="104"/>
      <c r="BL99" s="104"/>
      <c r="BN99" s="104"/>
      <c r="BO99" s="104"/>
      <c r="BP99" s="104"/>
      <c r="BQ99" s="104"/>
      <c r="BR99" s="104"/>
      <c r="BS99" s="106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102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9"/>
      <c r="AS100" s="102"/>
      <c r="AT100" s="238" t="s">
        <v>256</v>
      </c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102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9"/>
      <c r="AS101" s="102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103"/>
      <c r="BG101" s="240" t="s">
        <v>252</v>
      </c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1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102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9"/>
      <c r="AS102" s="102"/>
      <c r="AT102" s="238" t="s">
        <v>257</v>
      </c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102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9"/>
      <c r="AS103" s="102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103"/>
      <c r="BG103" s="240" t="s">
        <v>258</v>
      </c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1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102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9"/>
      <c r="AS104" s="102"/>
      <c r="AT104" s="238" t="s">
        <v>259</v>
      </c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102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9"/>
      <c r="AS105" s="102"/>
      <c r="AT105" s="237"/>
      <c r="AU105" s="237"/>
      <c r="AV105" s="237"/>
      <c r="AW105" s="237"/>
      <c r="AX105" s="237"/>
      <c r="AY105" s="237"/>
      <c r="AZ105" s="104" t="s">
        <v>260</v>
      </c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6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93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30"/>
      <c r="AS106" s="99"/>
      <c r="AT106" s="229" t="s">
        <v>261</v>
      </c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30"/>
      <c r="BT106" s="221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3"/>
      <c r="CL106" s="221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3"/>
    </row>
    <row r="107" spans="1:108" ht="15" customHeight="1">
      <c r="A107" s="143" t="s">
        <v>262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</row>
    <row r="108" spans="1:108" ht="15" customHeight="1">
      <c r="A108" s="92"/>
      <c r="B108" s="227" t="s">
        <v>263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8"/>
      <c r="AS108" s="92"/>
      <c r="AT108" s="231"/>
      <c r="AU108" s="231"/>
      <c r="AV108" s="231"/>
      <c r="AW108" s="231"/>
      <c r="AX108" s="231"/>
      <c r="AY108" s="231"/>
      <c r="AZ108" s="94"/>
      <c r="BA108" s="232" t="s">
        <v>161</v>
      </c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3"/>
      <c r="BT108" s="218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19"/>
      <c r="CF108" s="219"/>
      <c r="CG108" s="219"/>
      <c r="CH108" s="219"/>
      <c r="CI108" s="219"/>
      <c r="CJ108" s="219"/>
      <c r="CK108" s="220"/>
      <c r="CL108" s="218"/>
      <c r="CM108" s="219"/>
      <c r="CN108" s="219"/>
      <c r="CO108" s="219"/>
      <c r="CP108" s="219"/>
      <c r="CQ108" s="219"/>
      <c r="CR108" s="219"/>
      <c r="CS108" s="219"/>
      <c r="CT108" s="219"/>
      <c r="CU108" s="219"/>
      <c r="CV108" s="219"/>
      <c r="CW108" s="219"/>
      <c r="CX108" s="219"/>
      <c r="CY108" s="219"/>
      <c r="CZ108" s="219"/>
      <c r="DA108" s="219"/>
      <c r="DB108" s="219"/>
      <c r="DC108" s="219"/>
      <c r="DD108" s="220"/>
    </row>
    <row r="109" spans="1:108" ht="15" customHeight="1">
      <c r="A109" s="93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30"/>
      <c r="AS109" s="224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6"/>
      <c r="BT109" s="221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3"/>
      <c r="CL109" s="221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3"/>
    </row>
    <row r="110" spans="1:108" ht="15.75">
      <c r="A110" s="92"/>
      <c r="B110" s="227" t="s">
        <v>264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8"/>
      <c r="AS110" s="92"/>
      <c r="AT110" s="231"/>
      <c r="AU110" s="231"/>
      <c r="AV110" s="231"/>
      <c r="AW110" s="231"/>
      <c r="AX110" s="231"/>
      <c r="AY110" s="231"/>
      <c r="AZ110" s="94"/>
      <c r="BA110" s="232" t="s">
        <v>161</v>
      </c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3"/>
      <c r="BT110" s="218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20"/>
      <c r="CL110" s="218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20"/>
    </row>
    <row r="111" spans="1:108" ht="15" customHeight="1">
      <c r="A111" s="93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30"/>
      <c r="AS111" s="224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6"/>
      <c r="BT111" s="221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3"/>
      <c r="CL111" s="221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3"/>
    </row>
    <row r="112" spans="1:108" ht="15.75">
      <c r="A112" s="93"/>
      <c r="B112" s="196" t="s">
        <v>265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7"/>
      <c r="AS112" s="99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7"/>
      <c r="BT112" s="211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3"/>
      <c r="CL112" s="211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3"/>
    </row>
    <row r="113" spans="1:108" ht="15" customHeight="1">
      <c r="A113" s="93"/>
      <c r="B113" s="196" t="s">
        <v>266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7"/>
      <c r="AS113" s="99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7"/>
      <c r="BT113" s="211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3"/>
      <c r="CL113" s="211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3"/>
    </row>
    <row r="114" spans="1:108" ht="15" customHeight="1">
      <c r="A114" s="93"/>
      <c r="B114" s="196" t="s">
        <v>267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7"/>
      <c r="AS114" s="99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7"/>
      <c r="BT114" s="211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3"/>
      <c r="CL114" s="211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3"/>
    </row>
    <row r="115" spans="1:108" ht="15" customHeight="1">
      <c r="A115" s="93"/>
      <c r="B115" s="74" t="s">
        <v>268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5"/>
      <c r="AS115" s="99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7"/>
      <c r="BT115" s="211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3"/>
      <c r="CL115" s="215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7"/>
    </row>
    <row r="116" spans="1:108" ht="15" customHeight="1">
      <c r="A116" s="214" t="s">
        <v>269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4"/>
      <c r="CC116" s="214"/>
      <c r="CD116" s="214"/>
      <c r="CE116" s="214"/>
      <c r="CF116" s="214"/>
      <c r="CG116" s="214"/>
      <c r="CH116" s="214"/>
      <c r="CI116" s="214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4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</row>
    <row r="117" spans="1:108" ht="15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</row>
    <row r="118" spans="1:108" ht="101.2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 t="s">
        <v>270</v>
      </c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 t="s">
        <v>271</v>
      </c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 t="s">
        <v>272</v>
      </c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 t="s">
        <v>273</v>
      </c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 t="s">
        <v>274</v>
      </c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</row>
    <row r="119" spans="1:108" ht="15.75">
      <c r="A119" s="211" t="s">
        <v>275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3"/>
    </row>
    <row r="120" spans="1:108" ht="15.75">
      <c r="A120" s="114"/>
      <c r="B120" s="196" t="s">
        <v>276</v>
      </c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7"/>
      <c r="AK120" s="202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7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</row>
    <row r="121" spans="1:108" ht="31.5" customHeight="1">
      <c r="A121" s="114"/>
      <c r="B121" s="196" t="s">
        <v>277</v>
      </c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7"/>
      <c r="AK121" s="202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7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</row>
    <row r="122" spans="1:108" ht="15" customHeight="1">
      <c r="A122" s="114"/>
      <c r="B122" s="196" t="s">
        <v>278</v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7"/>
      <c r="AK122" s="202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7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</row>
    <row r="123" spans="1:108" ht="31.5" customHeight="1">
      <c r="A123" s="114"/>
      <c r="B123" s="196" t="s">
        <v>279</v>
      </c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7"/>
      <c r="AK123" s="202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7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</row>
    <row r="124" spans="1:108" ht="31.5" customHeight="1">
      <c r="A124" s="114"/>
      <c r="B124" s="196" t="s">
        <v>280</v>
      </c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7"/>
      <c r="AK124" s="202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7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</row>
    <row r="125" spans="1:108" ht="31.5" customHeight="1">
      <c r="A125" s="114"/>
      <c r="B125" s="208" t="s">
        <v>281</v>
      </c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9"/>
      <c r="AK125" s="210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9"/>
      <c r="AY125" s="207" t="s">
        <v>282</v>
      </c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>
        <v>4550</v>
      </c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6">
        <f>BJ125/'[1]хар-ка по 75-му'!E45/12</f>
        <v>3.631864623243933</v>
      </c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7" t="s">
        <v>283</v>
      </c>
      <c r="CN125" s="207"/>
      <c r="CO125" s="207"/>
      <c r="CP125" s="207"/>
      <c r="CQ125" s="207"/>
      <c r="CR125" s="207"/>
      <c r="CS125" s="207"/>
      <c r="CT125" s="207"/>
      <c r="CU125" s="207"/>
      <c r="CV125" s="207"/>
      <c r="CW125" s="207"/>
      <c r="CX125" s="207"/>
      <c r="CY125" s="207"/>
      <c r="CZ125" s="207"/>
      <c r="DA125" s="207"/>
      <c r="DB125" s="207"/>
      <c r="DC125" s="207"/>
      <c r="DD125" s="207"/>
    </row>
    <row r="126" spans="1:108" ht="32.25" customHeight="1">
      <c r="A126" s="114"/>
      <c r="B126" s="196" t="s">
        <v>284</v>
      </c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7"/>
      <c r="AK126" s="202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7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</row>
    <row r="127" spans="1:108" ht="47.25" customHeight="1">
      <c r="A127" s="114"/>
      <c r="B127" s="196" t="s">
        <v>285</v>
      </c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202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7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</row>
    <row r="128" spans="1:108" ht="30" customHeight="1">
      <c r="A128" s="114"/>
      <c r="B128" s="196" t="s">
        <v>286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7"/>
      <c r="AK128" s="202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7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</row>
    <row r="129" spans="1:108" ht="31.5" customHeight="1">
      <c r="A129" s="114"/>
      <c r="B129" s="74" t="s">
        <v>287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149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5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</row>
    <row r="130" spans="1:108" ht="31.5" customHeight="1">
      <c r="A130" s="114"/>
      <c r="B130" s="196" t="s">
        <v>288</v>
      </c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7"/>
      <c r="AK130" s="202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7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</row>
    <row r="131" spans="1:108" ht="32.25" customHeight="1">
      <c r="A131" s="114"/>
      <c r="B131" s="196" t="s">
        <v>289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7"/>
      <c r="AK131" s="202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7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</row>
    <row r="132" spans="1:108" ht="15.75">
      <c r="A132" s="198" t="s">
        <v>290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200"/>
    </row>
    <row r="133" spans="1:108" ht="33.75" customHeight="1">
      <c r="A133" s="114"/>
      <c r="B133" s="196" t="s">
        <v>291</v>
      </c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7"/>
      <c r="AK133" s="202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7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</row>
    <row r="134" spans="1:108" ht="31.5" customHeight="1">
      <c r="A134" s="114"/>
      <c r="B134" s="196" t="s">
        <v>292</v>
      </c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7"/>
      <c r="AK134" s="202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7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</row>
    <row r="135" spans="1:108" ht="29.25" customHeight="1">
      <c r="A135" s="114"/>
      <c r="B135" s="196" t="s">
        <v>293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7"/>
      <c r="AK135" s="202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7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</row>
    <row r="136" spans="1:108" ht="32.25" customHeight="1">
      <c r="A136" s="114"/>
      <c r="B136" s="196" t="s">
        <v>294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7"/>
      <c r="AK136" s="202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7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</row>
    <row r="137" spans="1:108" ht="47.25" customHeight="1">
      <c r="A137" s="114"/>
      <c r="B137" s="196" t="s">
        <v>295</v>
      </c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7"/>
      <c r="AK137" s="202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7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</row>
    <row r="138" spans="1:108" ht="47.25" customHeight="1">
      <c r="A138" s="114"/>
      <c r="B138" s="196" t="s">
        <v>296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7"/>
      <c r="AK138" s="202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7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</row>
    <row r="139" spans="1:108" ht="32.25" customHeight="1">
      <c r="A139" s="114"/>
      <c r="B139" s="196" t="s">
        <v>297</v>
      </c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7"/>
      <c r="AK139" s="202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7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</row>
    <row r="140" spans="1:108" ht="31.5" customHeight="1">
      <c r="A140" s="114"/>
      <c r="B140" s="196" t="s">
        <v>298</v>
      </c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7"/>
      <c r="AK140" s="202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7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</row>
    <row r="141" spans="1:108" ht="47.25" customHeight="1">
      <c r="A141" s="114"/>
      <c r="B141" s="196" t="s">
        <v>299</v>
      </c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7"/>
      <c r="AK141" s="202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7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</row>
    <row r="142" spans="1:108" ht="33" customHeight="1">
      <c r="A142" s="114"/>
      <c r="B142" s="196" t="s">
        <v>300</v>
      </c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7"/>
      <c r="AK142" s="202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7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</row>
    <row r="143" spans="1:108" ht="30" customHeight="1">
      <c r="A143" s="114"/>
      <c r="B143" s="196" t="s">
        <v>301</v>
      </c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7"/>
      <c r="AK143" s="202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7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</row>
    <row r="144" spans="1:108" ht="15.75">
      <c r="A144" s="114"/>
      <c r="B144" s="196" t="s">
        <v>302</v>
      </c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7"/>
      <c r="AK144" s="202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7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</row>
    <row r="145" spans="1:108" ht="15" customHeight="1">
      <c r="A145" s="114"/>
      <c r="B145" s="196" t="s">
        <v>303</v>
      </c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7"/>
      <c r="AK145" s="202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7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</row>
    <row r="146" spans="1:108" ht="47.25" customHeight="1">
      <c r="A146" s="114"/>
      <c r="B146" s="196" t="s">
        <v>304</v>
      </c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7"/>
      <c r="AK146" s="202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7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</row>
    <row r="147" spans="1:108" ht="48.75" customHeight="1">
      <c r="A147" s="114"/>
      <c r="B147" s="196" t="s">
        <v>305</v>
      </c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7"/>
      <c r="AK147" s="202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7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</row>
    <row r="148" spans="1:108" ht="33" customHeight="1">
      <c r="A148" s="114"/>
      <c r="B148" s="196" t="s">
        <v>306</v>
      </c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7"/>
      <c r="AK148" s="202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7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</row>
    <row r="149" spans="1:108" ht="32.25" customHeight="1">
      <c r="A149" s="114"/>
      <c r="B149" s="196" t="s">
        <v>307</v>
      </c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7"/>
      <c r="AK149" s="202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7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</row>
    <row r="150" spans="1:108" ht="15.75">
      <c r="A150" s="198" t="s">
        <v>308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199"/>
      <c r="CF150" s="199"/>
      <c r="CG150" s="199"/>
      <c r="CH150" s="199"/>
      <c r="CI150" s="199"/>
      <c r="CJ150" s="199"/>
      <c r="CK150" s="199"/>
      <c r="CL150" s="199"/>
      <c r="CM150" s="199"/>
      <c r="CN150" s="199"/>
      <c r="CO150" s="199"/>
      <c r="CP150" s="199"/>
      <c r="CQ150" s="199"/>
      <c r="CR150" s="199"/>
      <c r="CS150" s="199"/>
      <c r="CT150" s="199"/>
      <c r="CU150" s="199"/>
      <c r="CV150" s="199"/>
      <c r="CW150" s="199"/>
      <c r="CX150" s="199"/>
      <c r="CY150" s="199"/>
      <c r="CZ150" s="199"/>
      <c r="DA150" s="199"/>
      <c r="DB150" s="199"/>
      <c r="DC150" s="199"/>
      <c r="DD150" s="200"/>
    </row>
    <row r="151" spans="1:108" ht="15" customHeight="1">
      <c r="A151" s="114"/>
      <c r="B151" s="196" t="s">
        <v>309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7"/>
      <c r="AK151" s="202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7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</row>
    <row r="152" spans="1:108" ht="30.75" customHeight="1">
      <c r="A152" s="114"/>
      <c r="B152" s="196" t="s">
        <v>310</v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7"/>
      <c r="AK152" s="202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7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</row>
    <row r="153" spans="1:108" ht="61.5" customHeight="1">
      <c r="A153" s="114"/>
      <c r="B153" s="196" t="s">
        <v>311</v>
      </c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7"/>
      <c r="AK153" s="202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7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</row>
    <row r="154" spans="1:108" ht="33" customHeight="1">
      <c r="A154" s="114"/>
      <c r="B154" s="196" t="s">
        <v>312</v>
      </c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7"/>
      <c r="AK154" s="202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7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</row>
    <row r="155" spans="1:108" ht="33" customHeight="1">
      <c r="A155" s="114"/>
      <c r="B155" s="196" t="s">
        <v>313</v>
      </c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7"/>
      <c r="AK155" s="202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7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</row>
    <row r="156" spans="1:108" ht="45.75" customHeight="1">
      <c r="A156" s="33"/>
      <c r="B156" s="74" t="s">
        <v>314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149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5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</row>
    <row r="157" spans="1:108" ht="46.5" customHeight="1">
      <c r="A157" s="114"/>
      <c r="B157" s="196" t="s">
        <v>315</v>
      </c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7"/>
      <c r="AK157" s="202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7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</row>
    <row r="158" spans="1:108" ht="32.25" customHeight="1">
      <c r="A158" s="114"/>
      <c r="B158" s="196" t="s">
        <v>316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7"/>
      <c r="AK158" s="202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7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</row>
    <row r="159" spans="1:108" ht="78.75" customHeight="1">
      <c r="A159" s="114"/>
      <c r="B159" s="196" t="s">
        <v>317</v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7"/>
      <c r="AK159" s="202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7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</row>
    <row r="160" spans="1:108" ht="46.5" customHeight="1">
      <c r="A160" s="114"/>
      <c r="B160" s="196" t="s">
        <v>318</v>
      </c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7"/>
      <c r="AK160" s="202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7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</row>
    <row r="161" spans="1:108" ht="46.5" customHeight="1">
      <c r="A161" s="114"/>
      <c r="B161" s="196" t="s">
        <v>319</v>
      </c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7"/>
      <c r="AK161" s="202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7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</row>
    <row r="162" spans="1:108" ht="33.75" customHeight="1">
      <c r="A162" s="114"/>
      <c r="B162" s="196" t="s">
        <v>320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7"/>
      <c r="AK162" s="202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7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</row>
    <row r="163" spans="1:108" ht="31.5" customHeight="1">
      <c r="A163" s="114"/>
      <c r="B163" s="196" t="s">
        <v>321</v>
      </c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7"/>
      <c r="AK163" s="202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7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</row>
    <row r="164" spans="1:108" ht="15.75">
      <c r="A164" s="198" t="s">
        <v>322</v>
      </c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199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199"/>
      <c r="CX164" s="199"/>
      <c r="CY164" s="199"/>
      <c r="CZ164" s="199"/>
      <c r="DA164" s="199"/>
      <c r="DB164" s="199"/>
      <c r="DC164" s="199"/>
      <c r="DD164" s="200"/>
    </row>
    <row r="165" spans="1:108" ht="47.25" customHeight="1">
      <c r="A165" s="114"/>
      <c r="B165" s="196" t="s">
        <v>323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7"/>
      <c r="AK165" s="202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7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</row>
    <row r="166" spans="1:108" ht="47.25" customHeight="1">
      <c r="A166" s="114"/>
      <c r="B166" s="196" t="s">
        <v>324</v>
      </c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7"/>
      <c r="AK166" s="202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7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</row>
    <row r="167" spans="1:108" ht="64.5" customHeight="1">
      <c r="A167" s="114"/>
      <c r="B167" s="196" t="s">
        <v>325</v>
      </c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7"/>
      <c r="AK167" s="202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7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</row>
    <row r="168" spans="1:108" ht="66" customHeight="1">
      <c r="A168" s="114"/>
      <c r="B168" s="196" t="s">
        <v>326</v>
      </c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7"/>
      <c r="AK168" s="202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7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</row>
    <row r="169" spans="1:108" ht="33" customHeight="1">
      <c r="A169" s="114"/>
      <c r="B169" s="196" t="s">
        <v>327</v>
      </c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7"/>
      <c r="AK169" s="202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7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  <c r="CI169" s="143"/>
      <c r="CJ169" s="143"/>
      <c r="CK169" s="143"/>
      <c r="CL169" s="143"/>
      <c r="CM169" s="143"/>
      <c r="CN169" s="143"/>
      <c r="CO169" s="143"/>
      <c r="CP169" s="143"/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</row>
    <row r="170" spans="1:108" ht="15.75">
      <c r="A170" s="198" t="s">
        <v>328</v>
      </c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199"/>
      <c r="CQ170" s="199"/>
      <c r="CR170" s="199"/>
      <c r="CS170" s="199"/>
      <c r="CT170" s="199"/>
      <c r="CU170" s="199"/>
      <c r="CV170" s="199"/>
      <c r="CW170" s="199"/>
      <c r="CX170" s="199"/>
      <c r="CY170" s="199"/>
      <c r="CZ170" s="199"/>
      <c r="DA170" s="199"/>
      <c r="DB170" s="199"/>
      <c r="DC170" s="199"/>
      <c r="DD170" s="200"/>
    </row>
    <row r="171" spans="1:108" ht="15" customHeight="1">
      <c r="A171" s="114"/>
      <c r="B171" s="196" t="s">
        <v>329</v>
      </c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7"/>
      <c r="AK171" s="202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7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</row>
    <row r="172" spans="1:108" ht="32.25" customHeight="1">
      <c r="A172" s="114"/>
      <c r="B172" s="196" t="s">
        <v>330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7"/>
      <c r="AK172" s="202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7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</row>
    <row r="173" spans="1:108" ht="34.5" customHeight="1">
      <c r="A173" s="114"/>
      <c r="B173" s="196" t="s">
        <v>331</v>
      </c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7"/>
      <c r="AK173" s="202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7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  <c r="CI173" s="143"/>
      <c r="CJ173" s="143"/>
      <c r="CK173" s="143"/>
      <c r="CL173" s="143"/>
      <c r="CM173" s="143"/>
      <c r="CN173" s="143"/>
      <c r="CO173" s="143"/>
      <c r="CP173" s="143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3"/>
    </row>
    <row r="174" spans="1:108" ht="48" customHeight="1">
      <c r="A174" s="114"/>
      <c r="B174" s="196" t="s">
        <v>332</v>
      </c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7"/>
      <c r="AK174" s="202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7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</row>
    <row r="175" spans="1:108" ht="62.25" customHeight="1">
      <c r="A175" s="114"/>
      <c r="B175" s="196" t="s">
        <v>333</v>
      </c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7"/>
      <c r="AK175" s="202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7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</row>
    <row r="176" spans="1:108" ht="79.5" customHeight="1">
      <c r="A176" s="114"/>
      <c r="B176" s="196" t="s">
        <v>334</v>
      </c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7"/>
      <c r="AK176" s="202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7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</row>
    <row r="177" spans="1:108" ht="15.75">
      <c r="A177" s="114"/>
      <c r="B177" s="196" t="s">
        <v>335</v>
      </c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7"/>
      <c r="AK177" s="202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7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</row>
    <row r="178" spans="1:108" ht="15" customHeight="1">
      <c r="A178" s="114"/>
      <c r="B178" s="196" t="s">
        <v>336</v>
      </c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7"/>
      <c r="AK178" s="202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7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</row>
    <row r="179" spans="1:108" ht="35.25" customHeight="1">
      <c r="A179" s="114"/>
      <c r="B179" s="196" t="s">
        <v>337</v>
      </c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7"/>
      <c r="AK179" s="202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7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</row>
    <row r="180" spans="1:108" ht="33.75" customHeight="1">
      <c r="A180" s="114"/>
      <c r="B180" s="196" t="s">
        <v>338</v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7"/>
      <c r="AK180" s="202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7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</row>
    <row r="181" spans="1:108" ht="15.75">
      <c r="A181" s="198" t="s">
        <v>339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199"/>
      <c r="CX181" s="199"/>
      <c r="CY181" s="199"/>
      <c r="CZ181" s="199"/>
      <c r="DA181" s="199"/>
      <c r="DB181" s="199"/>
      <c r="DC181" s="199"/>
      <c r="DD181" s="200"/>
    </row>
    <row r="182" spans="1:108" ht="69.75" customHeight="1">
      <c r="A182" s="33"/>
      <c r="B182" s="74" t="s">
        <v>340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149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5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</row>
    <row r="183" spans="1:108" ht="35.25" customHeight="1">
      <c r="A183" s="114"/>
      <c r="B183" s="196" t="s">
        <v>341</v>
      </c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7"/>
      <c r="AK183" s="202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7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143"/>
      <c r="CN183" s="143"/>
      <c r="CO183" s="143"/>
      <c r="CP183" s="143"/>
      <c r="CQ183" s="143"/>
      <c r="CR183" s="143"/>
      <c r="CS183" s="143"/>
      <c r="CT183" s="143"/>
      <c r="CU183" s="143"/>
      <c r="CV183" s="143"/>
      <c r="CW183" s="143"/>
      <c r="CX183" s="143"/>
      <c r="CY183" s="143"/>
      <c r="CZ183" s="143"/>
      <c r="DA183" s="143"/>
      <c r="DB183" s="143"/>
      <c r="DC183" s="143"/>
      <c r="DD183" s="143"/>
    </row>
    <row r="184" spans="1:108" ht="33.75" customHeight="1">
      <c r="A184" s="114"/>
      <c r="B184" s="196" t="s">
        <v>342</v>
      </c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7"/>
      <c r="AK184" s="202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7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</row>
    <row r="185" spans="1:108" ht="15" customHeight="1">
      <c r="A185" s="114"/>
      <c r="B185" s="196" t="s">
        <v>343</v>
      </c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7"/>
      <c r="AK185" s="202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7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</row>
    <row r="186" spans="1:108" ht="15" customHeight="1">
      <c r="A186" s="198" t="s">
        <v>344</v>
      </c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199"/>
      <c r="CX186" s="199"/>
      <c r="CY186" s="199"/>
      <c r="CZ186" s="199"/>
      <c r="DA186" s="199"/>
      <c r="DB186" s="199"/>
      <c r="DC186" s="199"/>
      <c r="DD186" s="200"/>
    </row>
    <row r="187" spans="1:108" ht="15" customHeight="1">
      <c r="A187" s="114"/>
      <c r="B187" s="196" t="s">
        <v>345</v>
      </c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7"/>
      <c r="AK187" s="202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7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</row>
    <row r="188" spans="1:108" ht="49.5" customHeight="1">
      <c r="A188" s="114"/>
      <c r="B188" s="196" t="s">
        <v>346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7"/>
      <c r="AK188" s="202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7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</row>
    <row r="189" spans="1:108" ht="48.75" customHeight="1">
      <c r="A189" s="114"/>
      <c r="B189" s="196" t="s">
        <v>347</v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7"/>
      <c r="AK189" s="202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7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</row>
    <row r="190" spans="1:108" ht="48" customHeight="1">
      <c r="A190" s="114"/>
      <c r="B190" s="196" t="s">
        <v>348</v>
      </c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7"/>
      <c r="AK190" s="202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7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</row>
    <row r="191" spans="1:108" ht="32.25" customHeight="1">
      <c r="A191" s="114"/>
      <c r="B191" s="196" t="s">
        <v>349</v>
      </c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7"/>
      <c r="AK191" s="202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7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</row>
    <row r="192" spans="1:108" ht="15.75">
      <c r="A192" s="114"/>
      <c r="B192" s="196" t="s">
        <v>350</v>
      </c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7"/>
      <c r="AK192" s="202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7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</row>
    <row r="193" spans="1:108" ht="15" customHeight="1">
      <c r="A193" s="198" t="s">
        <v>351</v>
      </c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  <c r="CD193" s="199"/>
      <c r="CE193" s="199"/>
      <c r="CF193" s="199"/>
      <c r="CG193" s="199"/>
      <c r="CH193" s="199"/>
      <c r="CI193" s="199"/>
      <c r="CJ193" s="199"/>
      <c r="CK193" s="199"/>
      <c r="CL193" s="199"/>
      <c r="CM193" s="199"/>
      <c r="CN193" s="199"/>
      <c r="CO193" s="199"/>
      <c r="CP193" s="199"/>
      <c r="CQ193" s="199"/>
      <c r="CR193" s="199"/>
      <c r="CS193" s="199"/>
      <c r="CT193" s="199"/>
      <c r="CU193" s="199"/>
      <c r="CV193" s="199"/>
      <c r="CW193" s="199"/>
      <c r="CX193" s="199"/>
      <c r="CY193" s="199"/>
      <c r="CZ193" s="199"/>
      <c r="DA193" s="199"/>
      <c r="DB193" s="199"/>
      <c r="DC193" s="199"/>
      <c r="DD193" s="200"/>
    </row>
    <row r="194" spans="1:108" ht="51.75" customHeight="1">
      <c r="A194" s="114"/>
      <c r="B194" s="74" t="s">
        <v>352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149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5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/>
      <c r="BX194" s="205"/>
      <c r="BY194" s="205"/>
      <c r="BZ194" s="205"/>
      <c r="CA194" s="205"/>
      <c r="CB194" s="205"/>
      <c r="CC194" s="205"/>
      <c r="CD194" s="205"/>
      <c r="CE194" s="205"/>
      <c r="CF194" s="205"/>
      <c r="CG194" s="205"/>
      <c r="CH194" s="205"/>
      <c r="CI194" s="205"/>
      <c r="CJ194" s="205"/>
      <c r="CK194" s="205"/>
      <c r="CL194" s="205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</row>
    <row r="195" spans="1:108" ht="33.75" customHeight="1">
      <c r="A195" s="114"/>
      <c r="B195" s="196" t="s">
        <v>353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7"/>
      <c r="AK195" s="202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7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</row>
    <row r="196" spans="1:108" ht="31.5" customHeight="1">
      <c r="A196" s="114"/>
      <c r="B196" s="196" t="s">
        <v>354</v>
      </c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7"/>
      <c r="AK196" s="202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7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</row>
    <row r="197" spans="1:108" ht="35.25" customHeight="1">
      <c r="A197" s="114"/>
      <c r="B197" s="196" t="s">
        <v>355</v>
      </c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7"/>
      <c r="AK197" s="202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7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</row>
    <row r="198" spans="1:108" ht="31.5" customHeight="1">
      <c r="A198" s="114"/>
      <c r="B198" s="196" t="s">
        <v>356</v>
      </c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7"/>
      <c r="AK198" s="202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7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143"/>
      <c r="CN198" s="143"/>
      <c r="CO198" s="143"/>
      <c r="CP198" s="143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</row>
    <row r="199" spans="1:108" ht="30" customHeight="1">
      <c r="A199" s="114"/>
      <c r="B199" s="196" t="s">
        <v>357</v>
      </c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7"/>
      <c r="AK199" s="202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7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</row>
    <row r="200" spans="1:108" ht="48" customHeight="1">
      <c r="A200" s="114"/>
      <c r="B200" s="196" t="s">
        <v>358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7"/>
      <c r="AK200" s="202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7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</row>
    <row r="201" spans="1:108" ht="33" customHeight="1">
      <c r="A201" s="114"/>
      <c r="B201" s="196" t="s">
        <v>359</v>
      </c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7"/>
      <c r="AK201" s="202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7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  <c r="CI201" s="143"/>
      <c r="CJ201" s="143"/>
      <c r="CK201" s="143"/>
      <c r="CL201" s="143"/>
      <c r="CM201" s="143"/>
      <c r="CN201" s="143"/>
      <c r="CO201" s="143"/>
      <c r="CP201" s="143"/>
      <c r="CQ201" s="143"/>
      <c r="CR201" s="143"/>
      <c r="CS201" s="143"/>
      <c r="CT201" s="143"/>
      <c r="CU201" s="143"/>
      <c r="CV201" s="143"/>
      <c r="CW201" s="143"/>
      <c r="CX201" s="143"/>
      <c r="CY201" s="143"/>
      <c r="CZ201" s="143"/>
      <c r="DA201" s="143"/>
      <c r="DB201" s="143"/>
      <c r="DC201" s="143"/>
      <c r="DD201" s="143"/>
    </row>
    <row r="202" spans="1:108" ht="32.25" customHeight="1">
      <c r="A202" s="114"/>
      <c r="B202" s="196" t="s">
        <v>360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7"/>
      <c r="AK202" s="202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7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143"/>
      <c r="CN202" s="143"/>
      <c r="CO202" s="143"/>
      <c r="CP202" s="143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</row>
    <row r="203" spans="1:108" ht="30.75" customHeight="1">
      <c r="A203" s="114"/>
      <c r="B203" s="196" t="s">
        <v>361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7"/>
      <c r="AK203" s="202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7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143"/>
      <c r="CN203" s="143"/>
      <c r="CO203" s="143"/>
      <c r="CP203" s="143"/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</row>
    <row r="204" spans="1:108" ht="30" customHeight="1">
      <c r="A204" s="114"/>
      <c r="B204" s="196" t="s">
        <v>362</v>
      </c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7"/>
      <c r="AK204" s="202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7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43"/>
      <c r="CN204" s="143"/>
      <c r="CO204" s="143"/>
      <c r="CP204" s="143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</row>
    <row r="205" spans="1:108" ht="32.25" customHeight="1">
      <c r="A205" s="114"/>
      <c r="B205" s="196" t="s">
        <v>363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7"/>
      <c r="AK205" s="202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7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3"/>
      <c r="CM205" s="143"/>
      <c r="CN205" s="143"/>
      <c r="CO205" s="143"/>
      <c r="CP205" s="143"/>
      <c r="CQ205" s="143"/>
      <c r="CR205" s="143"/>
      <c r="CS205" s="143"/>
      <c r="CT205" s="143"/>
      <c r="CU205" s="143"/>
      <c r="CV205" s="143"/>
      <c r="CW205" s="143"/>
      <c r="CX205" s="143"/>
      <c r="CY205" s="143"/>
      <c r="CZ205" s="143"/>
      <c r="DA205" s="143"/>
      <c r="DB205" s="143"/>
      <c r="DC205" s="143"/>
      <c r="DD205" s="143"/>
    </row>
    <row r="206" spans="1:108" ht="32.25" customHeight="1">
      <c r="A206" s="114"/>
      <c r="B206" s="196" t="s">
        <v>364</v>
      </c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7"/>
      <c r="AK206" s="202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7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143"/>
      <c r="CN206" s="143"/>
      <c r="CO206" s="143"/>
      <c r="CP206" s="143"/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3"/>
    </row>
    <row r="207" spans="1:108" ht="33" customHeight="1">
      <c r="A207" s="114"/>
      <c r="B207" s="196" t="s">
        <v>365</v>
      </c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7"/>
      <c r="AK207" s="202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7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</row>
    <row r="208" spans="1:108" ht="33.75" customHeight="1">
      <c r="A208" s="114"/>
      <c r="B208" s="196" t="s">
        <v>366</v>
      </c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7"/>
      <c r="AK208" s="202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7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143"/>
      <c r="CN208" s="143"/>
      <c r="CO208" s="143"/>
      <c r="CP208" s="143"/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3"/>
    </row>
    <row r="209" spans="1:108" ht="31.5" customHeight="1">
      <c r="A209" s="114"/>
      <c r="B209" s="196" t="s">
        <v>367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7"/>
      <c r="AK209" s="202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7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</row>
    <row r="210" spans="1:108" ht="15.75">
      <c r="A210" s="198" t="s">
        <v>368</v>
      </c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  <c r="BS210" s="199"/>
      <c r="BT210" s="199"/>
      <c r="BU210" s="199"/>
      <c r="BV210" s="199"/>
      <c r="BW210" s="199"/>
      <c r="BX210" s="199"/>
      <c r="BY210" s="199"/>
      <c r="BZ210" s="199"/>
      <c r="CA210" s="199"/>
      <c r="CB210" s="199"/>
      <c r="CC210" s="199"/>
      <c r="CD210" s="199"/>
      <c r="CE210" s="199"/>
      <c r="CF210" s="199"/>
      <c r="CG210" s="199"/>
      <c r="CH210" s="199"/>
      <c r="CI210" s="199"/>
      <c r="CJ210" s="199"/>
      <c r="CK210" s="199"/>
      <c r="CL210" s="199"/>
      <c r="CM210" s="199"/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200"/>
    </row>
    <row r="211" spans="1:108" ht="15" customHeight="1">
      <c r="A211" s="114"/>
      <c r="B211" s="196" t="s">
        <v>369</v>
      </c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7"/>
      <c r="AK211" s="202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7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</row>
    <row r="212" spans="1:108" ht="48" customHeight="1">
      <c r="A212" s="114"/>
      <c r="B212" s="196" t="s">
        <v>370</v>
      </c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7"/>
      <c r="AK212" s="202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7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</row>
    <row r="213" spans="1:108" ht="46.5" customHeight="1">
      <c r="A213" s="114"/>
      <c r="B213" s="196" t="s">
        <v>371</v>
      </c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7"/>
      <c r="AK213" s="202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7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3"/>
      <c r="CL213" s="143"/>
      <c r="CM213" s="143"/>
      <c r="CN213" s="143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</row>
    <row r="214" spans="1:108" ht="31.5" customHeight="1">
      <c r="A214" s="114"/>
      <c r="B214" s="196" t="s">
        <v>372</v>
      </c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7"/>
      <c r="AK214" s="202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7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143"/>
      <c r="CN214" s="143"/>
      <c r="CO214" s="143"/>
      <c r="CP214" s="143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</row>
    <row r="215" spans="1:108" ht="33" customHeight="1">
      <c r="A215" s="114"/>
      <c r="B215" s="196" t="s">
        <v>373</v>
      </c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7"/>
      <c r="AK215" s="202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7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143"/>
      <c r="CN215" s="143"/>
      <c r="CO215" s="143"/>
      <c r="CP215" s="143"/>
      <c r="CQ215" s="143"/>
      <c r="CR215" s="143"/>
      <c r="CS215" s="143"/>
      <c r="CT215" s="143"/>
      <c r="CU215" s="143"/>
      <c r="CV215" s="143"/>
      <c r="CW215" s="143"/>
      <c r="CX215" s="143"/>
      <c r="CY215" s="143"/>
      <c r="CZ215" s="143"/>
      <c r="DA215" s="143"/>
      <c r="DB215" s="143"/>
      <c r="DC215" s="143"/>
      <c r="DD215" s="143"/>
    </row>
    <row r="216" spans="1:108" ht="31.5" customHeight="1">
      <c r="A216" s="114"/>
      <c r="B216" s="196" t="s">
        <v>374</v>
      </c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7"/>
      <c r="AK216" s="202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7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</row>
    <row r="217" spans="1:108" ht="15.75">
      <c r="A217" s="198" t="s">
        <v>375</v>
      </c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/>
      <c r="BX217" s="199"/>
      <c r="BY217" s="199"/>
      <c r="BZ217" s="199"/>
      <c r="CA217" s="199"/>
      <c r="CB217" s="199"/>
      <c r="CC217" s="199"/>
      <c r="CD217" s="199"/>
      <c r="CE217" s="199"/>
      <c r="CF217" s="199"/>
      <c r="CG217" s="199"/>
      <c r="CH217" s="199"/>
      <c r="CI217" s="199"/>
      <c r="CJ217" s="199"/>
      <c r="CK217" s="199"/>
      <c r="CL217" s="199"/>
      <c r="CM217" s="199"/>
      <c r="CN217" s="199"/>
      <c r="CO217" s="199"/>
      <c r="CP217" s="199"/>
      <c r="CQ217" s="199"/>
      <c r="CR217" s="199"/>
      <c r="CS217" s="199"/>
      <c r="CT217" s="199"/>
      <c r="CU217" s="199"/>
      <c r="CV217" s="199"/>
      <c r="CW217" s="199"/>
      <c r="CX217" s="199"/>
      <c r="CY217" s="199"/>
      <c r="CZ217" s="199"/>
      <c r="DA217" s="199"/>
      <c r="DB217" s="199"/>
      <c r="DC217" s="199"/>
      <c r="DD217" s="200"/>
    </row>
    <row r="218" spans="1:108" ht="36.75" customHeight="1">
      <c r="A218" s="114"/>
      <c r="B218" s="196" t="s">
        <v>376</v>
      </c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7"/>
      <c r="AK218" s="202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7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</row>
    <row r="219" spans="1:108" ht="33.75" customHeight="1">
      <c r="A219" s="114"/>
      <c r="B219" s="196" t="s">
        <v>377</v>
      </c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7"/>
      <c r="AK219" s="202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7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3"/>
      <c r="CM219" s="143"/>
      <c r="CN219" s="143"/>
      <c r="CO219" s="143"/>
      <c r="CP219" s="143"/>
      <c r="CQ219" s="143"/>
      <c r="CR219" s="143"/>
      <c r="CS219" s="143"/>
      <c r="CT219" s="143"/>
      <c r="CU219" s="143"/>
      <c r="CV219" s="143"/>
      <c r="CW219" s="143"/>
      <c r="CX219" s="143"/>
      <c r="CY219" s="143"/>
      <c r="CZ219" s="143"/>
      <c r="DA219" s="143"/>
      <c r="DB219" s="143"/>
      <c r="DC219" s="143"/>
      <c r="DD219" s="143"/>
    </row>
    <row r="220" spans="1:108" ht="45.75" customHeight="1">
      <c r="A220" s="114"/>
      <c r="B220" s="196" t="s">
        <v>378</v>
      </c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7"/>
      <c r="AK220" s="202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7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</row>
    <row r="221" spans="1:108" ht="45.75" customHeight="1">
      <c r="A221" s="114"/>
      <c r="B221" s="196" t="s">
        <v>379</v>
      </c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7"/>
      <c r="AK221" s="202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7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143"/>
      <c r="CN221" s="143"/>
      <c r="CO221" s="143"/>
      <c r="CP221" s="143"/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</row>
    <row r="222" spans="1:108" ht="35.25" customHeight="1">
      <c r="A222" s="114"/>
      <c r="B222" s="196" t="s">
        <v>380</v>
      </c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7"/>
      <c r="AK222" s="202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7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143"/>
      <c r="CN222" s="143"/>
      <c r="CO222" s="143"/>
      <c r="CP222" s="143"/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</row>
    <row r="223" spans="1:108" ht="30.75" customHeight="1">
      <c r="A223" s="114"/>
      <c r="B223" s="196" t="s">
        <v>381</v>
      </c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7"/>
      <c r="AK223" s="202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7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</row>
    <row r="224" spans="1:108" ht="15.75">
      <c r="A224" s="198" t="s">
        <v>382</v>
      </c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  <c r="BS224" s="199"/>
      <c r="BT224" s="199"/>
      <c r="BU224" s="199"/>
      <c r="BV224" s="199"/>
      <c r="BW224" s="199"/>
      <c r="BX224" s="199"/>
      <c r="BY224" s="199"/>
      <c r="BZ224" s="199"/>
      <c r="CA224" s="199"/>
      <c r="CB224" s="199"/>
      <c r="CC224" s="199"/>
      <c r="CD224" s="199"/>
      <c r="CE224" s="199"/>
      <c r="CF224" s="199"/>
      <c r="CG224" s="199"/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199"/>
      <c r="CX224" s="199"/>
      <c r="CY224" s="199"/>
      <c r="CZ224" s="199"/>
      <c r="DA224" s="199"/>
      <c r="DB224" s="199"/>
      <c r="DC224" s="199"/>
      <c r="DD224" s="200"/>
    </row>
    <row r="225" spans="1:108" ht="15" customHeight="1">
      <c r="A225" s="114"/>
      <c r="B225" s="196" t="s">
        <v>383</v>
      </c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7"/>
      <c r="AK225" s="202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7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</row>
    <row r="226" spans="1:108" ht="30.75" customHeight="1">
      <c r="A226" s="114"/>
      <c r="B226" s="196" t="s">
        <v>384</v>
      </c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7"/>
      <c r="AK226" s="202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7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143"/>
      <c r="CN226" s="143"/>
      <c r="CO226" s="143"/>
      <c r="CP226" s="143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</row>
    <row r="227" spans="1:108" ht="48" customHeight="1">
      <c r="A227" s="114"/>
      <c r="B227" s="196" t="s">
        <v>385</v>
      </c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7"/>
      <c r="AK227" s="202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7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</row>
    <row r="228" spans="1:108" ht="15.75">
      <c r="A228" s="114"/>
      <c r="B228" s="196" t="s">
        <v>386</v>
      </c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7"/>
      <c r="AK228" s="202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7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/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</row>
    <row r="229" spans="1:108" ht="15" customHeight="1">
      <c r="A229" s="198" t="s">
        <v>387</v>
      </c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200"/>
    </row>
    <row r="230" spans="1:108" ht="15" customHeight="1">
      <c r="A230" s="114"/>
      <c r="B230" s="196" t="s">
        <v>388</v>
      </c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7"/>
      <c r="AK230" s="202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7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  <c r="CI230" s="143"/>
      <c r="CJ230" s="143"/>
      <c r="CK230" s="143"/>
      <c r="CL230" s="143"/>
      <c r="CM230" s="143"/>
      <c r="CN230" s="143"/>
      <c r="CO230" s="143"/>
      <c r="CP230" s="143"/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3"/>
    </row>
    <row r="231" spans="1:108" ht="15" customHeight="1">
      <c r="A231" s="114"/>
      <c r="B231" s="196" t="s">
        <v>389</v>
      </c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7"/>
      <c r="AK231" s="202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7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  <c r="CI231" s="143"/>
      <c r="CJ231" s="143"/>
      <c r="CK231" s="143"/>
      <c r="CL231" s="143"/>
      <c r="CM231" s="143"/>
      <c r="CN231" s="143"/>
      <c r="CO231" s="143"/>
      <c r="CP231" s="143"/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</row>
    <row r="232" spans="1:108" ht="31.5" customHeight="1">
      <c r="A232" s="114"/>
      <c r="B232" s="196" t="s">
        <v>390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7"/>
      <c r="AK232" s="202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7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  <c r="CI232" s="143"/>
      <c r="CJ232" s="143"/>
      <c r="CK232" s="143"/>
      <c r="CL232" s="143"/>
      <c r="CM232" s="143"/>
      <c r="CN232" s="143"/>
      <c r="CO232" s="143"/>
      <c r="CP232" s="143"/>
      <c r="CQ232" s="143"/>
      <c r="CR232" s="143"/>
      <c r="CS232" s="143"/>
      <c r="CT232" s="143"/>
      <c r="CU232" s="143"/>
      <c r="CV232" s="143"/>
      <c r="CW232" s="143"/>
      <c r="CX232" s="143"/>
      <c r="CY232" s="143"/>
      <c r="CZ232" s="143"/>
      <c r="DA232" s="143"/>
      <c r="DB232" s="143"/>
      <c r="DC232" s="143"/>
      <c r="DD232" s="143"/>
    </row>
    <row r="233" spans="1:108" ht="30.75" customHeight="1">
      <c r="A233" s="114"/>
      <c r="B233" s="196" t="s">
        <v>391</v>
      </c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7"/>
      <c r="AK233" s="202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7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143"/>
      <c r="CN233" s="143"/>
      <c r="CO233" s="143"/>
      <c r="CP233" s="143"/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</row>
    <row r="234" spans="1:108" ht="49.5" customHeight="1">
      <c r="A234" s="114"/>
      <c r="B234" s="196" t="s">
        <v>392</v>
      </c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7"/>
      <c r="AK234" s="202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7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  <c r="CI234" s="143"/>
      <c r="CJ234" s="143"/>
      <c r="CK234" s="143"/>
      <c r="CL234" s="143"/>
      <c r="CM234" s="143"/>
      <c r="CN234" s="143"/>
      <c r="CO234" s="143"/>
      <c r="CP234" s="143"/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3"/>
    </row>
    <row r="235" spans="1:108" ht="48" customHeight="1">
      <c r="A235" s="114"/>
      <c r="B235" s="196" t="s">
        <v>393</v>
      </c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7"/>
      <c r="AK235" s="202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7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  <c r="CI235" s="143"/>
      <c r="CJ235" s="143"/>
      <c r="CK235" s="143"/>
      <c r="CL235" s="143"/>
      <c r="CM235" s="143"/>
      <c r="CN235" s="143"/>
      <c r="CO235" s="143"/>
      <c r="CP235" s="143"/>
      <c r="CQ235" s="143"/>
      <c r="CR235" s="143"/>
      <c r="CS235" s="143"/>
      <c r="CT235" s="143"/>
      <c r="CU235" s="143"/>
      <c r="CV235" s="143"/>
      <c r="CW235" s="143"/>
      <c r="CX235" s="143"/>
      <c r="CY235" s="143"/>
      <c r="CZ235" s="143"/>
      <c r="DA235" s="143"/>
      <c r="DB235" s="143"/>
      <c r="DC235" s="143"/>
      <c r="DD235" s="143"/>
    </row>
    <row r="236" spans="1:108" ht="15.75">
      <c r="A236" s="114"/>
      <c r="B236" s="196" t="s">
        <v>394</v>
      </c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7"/>
      <c r="AK236" s="202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7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  <c r="CI236" s="143"/>
      <c r="CJ236" s="143"/>
      <c r="CK236" s="143"/>
      <c r="CL236" s="143"/>
      <c r="CM236" s="143"/>
      <c r="CN236" s="143"/>
      <c r="CO236" s="143"/>
      <c r="CP236" s="143"/>
      <c r="CQ236" s="143"/>
      <c r="CR236" s="143"/>
      <c r="CS236" s="143"/>
      <c r="CT236" s="143"/>
      <c r="CU236" s="143"/>
      <c r="CV236" s="143"/>
      <c r="CW236" s="143"/>
      <c r="CX236" s="143"/>
      <c r="CY236" s="143"/>
      <c r="CZ236" s="143"/>
      <c r="DA236" s="143"/>
      <c r="DB236" s="143"/>
      <c r="DC236" s="143"/>
      <c r="DD236" s="143"/>
    </row>
    <row r="237" spans="1:108" ht="15" customHeight="1">
      <c r="A237" s="114"/>
      <c r="B237" s="196" t="s">
        <v>395</v>
      </c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7"/>
      <c r="AK237" s="202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7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</row>
    <row r="238" spans="1:108" ht="15.75">
      <c r="A238" s="198" t="s">
        <v>396</v>
      </c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  <c r="BS238" s="199"/>
      <c r="BT238" s="199"/>
      <c r="BU238" s="199"/>
      <c r="BV238" s="199"/>
      <c r="BW238" s="199"/>
      <c r="BX238" s="199"/>
      <c r="BY238" s="199"/>
      <c r="BZ238" s="199"/>
      <c r="CA238" s="199"/>
      <c r="CB238" s="199"/>
      <c r="CC238" s="199"/>
      <c r="CD238" s="199"/>
      <c r="CE238" s="199"/>
      <c r="CF238" s="199"/>
      <c r="CG238" s="199"/>
      <c r="CH238" s="199"/>
      <c r="CI238" s="199"/>
      <c r="CJ238" s="199"/>
      <c r="CK238" s="199"/>
      <c r="CL238" s="199"/>
      <c r="CM238" s="199"/>
      <c r="CN238" s="199"/>
      <c r="CO238" s="199"/>
      <c r="CP238" s="199"/>
      <c r="CQ238" s="199"/>
      <c r="CR238" s="199"/>
      <c r="CS238" s="199"/>
      <c r="CT238" s="199"/>
      <c r="CU238" s="199"/>
      <c r="CV238" s="199"/>
      <c r="CW238" s="199"/>
      <c r="CX238" s="199"/>
      <c r="CY238" s="199"/>
      <c r="CZ238" s="199"/>
      <c r="DA238" s="199"/>
      <c r="DB238" s="199"/>
      <c r="DC238" s="199"/>
      <c r="DD238" s="200"/>
    </row>
    <row r="239" spans="1:108" ht="15" customHeight="1">
      <c r="A239" s="114"/>
      <c r="B239" s="196" t="s">
        <v>397</v>
      </c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7"/>
      <c r="AK239" s="202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7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  <c r="CI239" s="143"/>
      <c r="CJ239" s="143"/>
      <c r="CK239" s="143"/>
      <c r="CL239" s="143"/>
      <c r="CM239" s="143"/>
      <c r="CN239" s="143"/>
      <c r="CO239" s="143"/>
      <c r="CP239" s="143"/>
      <c r="CQ239" s="143"/>
      <c r="CR239" s="143"/>
      <c r="CS239" s="143"/>
      <c r="CT239" s="143"/>
      <c r="CU239" s="143"/>
      <c r="CV239" s="143"/>
      <c r="CW239" s="143"/>
      <c r="CX239" s="143"/>
      <c r="CY239" s="143"/>
      <c r="CZ239" s="143"/>
      <c r="DA239" s="143"/>
      <c r="DB239" s="143"/>
      <c r="DC239" s="143"/>
      <c r="DD239" s="143"/>
    </row>
    <row r="240" spans="1:108" ht="49.5" customHeight="1">
      <c r="A240" s="114"/>
      <c r="B240" s="196" t="s">
        <v>398</v>
      </c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7"/>
      <c r="AK240" s="202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7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3"/>
      <c r="CM240" s="143"/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</row>
    <row r="241" spans="1:108" ht="33" customHeight="1">
      <c r="A241" s="114"/>
      <c r="B241" s="196" t="s">
        <v>399</v>
      </c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7"/>
      <c r="AK241" s="202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7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  <c r="CI241" s="143"/>
      <c r="CJ241" s="143"/>
      <c r="CK241" s="143"/>
      <c r="CL241" s="143"/>
      <c r="CM241" s="143"/>
      <c r="CN241" s="143"/>
      <c r="CO241" s="143"/>
      <c r="CP241" s="143"/>
      <c r="CQ241" s="143"/>
      <c r="CR241" s="143"/>
      <c r="CS241" s="143"/>
      <c r="CT241" s="143"/>
      <c r="CU241" s="143"/>
      <c r="CV241" s="143"/>
      <c r="CW241" s="143"/>
      <c r="CX241" s="143"/>
      <c r="CY241" s="143"/>
      <c r="CZ241" s="143"/>
      <c r="DA241" s="143"/>
      <c r="DB241" s="143"/>
      <c r="DC241" s="143"/>
      <c r="DD241" s="143"/>
    </row>
    <row r="242" spans="1:108" ht="31.5" customHeight="1">
      <c r="A242" s="114"/>
      <c r="B242" s="196" t="s">
        <v>400</v>
      </c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7"/>
      <c r="AK242" s="202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7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  <c r="CI242" s="143"/>
      <c r="CJ242" s="143"/>
      <c r="CK242" s="143"/>
      <c r="CL242" s="143"/>
      <c r="CM242" s="143"/>
      <c r="CN242" s="143"/>
      <c r="CO242" s="143"/>
      <c r="CP242" s="143"/>
      <c r="CQ242" s="143"/>
      <c r="CR242" s="143"/>
      <c r="CS242" s="143"/>
      <c r="CT242" s="143"/>
      <c r="CU242" s="143"/>
      <c r="CV242" s="143"/>
      <c r="CW242" s="143"/>
      <c r="CX242" s="143"/>
      <c r="CY242" s="143"/>
      <c r="CZ242" s="143"/>
      <c r="DA242" s="143"/>
      <c r="DB242" s="143"/>
      <c r="DC242" s="143"/>
      <c r="DD242" s="143"/>
    </row>
    <row r="243" spans="1:108" ht="33" customHeight="1">
      <c r="A243" s="114"/>
      <c r="B243" s="196" t="s">
        <v>401</v>
      </c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7"/>
      <c r="AK243" s="202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7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  <c r="CI243" s="143"/>
      <c r="CJ243" s="143"/>
      <c r="CK243" s="143"/>
      <c r="CL243" s="143"/>
      <c r="CM243" s="143"/>
      <c r="CN243" s="143"/>
      <c r="CO243" s="143"/>
      <c r="CP243" s="143"/>
      <c r="CQ243" s="143"/>
      <c r="CR243" s="143"/>
      <c r="CS243" s="143"/>
      <c r="CT243" s="143"/>
      <c r="CU243" s="143"/>
      <c r="CV243" s="143"/>
      <c r="CW243" s="143"/>
      <c r="CX243" s="143"/>
      <c r="CY243" s="143"/>
      <c r="CZ243" s="143"/>
      <c r="DA243" s="143"/>
      <c r="DB243" s="143"/>
      <c r="DC243" s="143"/>
      <c r="DD243" s="143"/>
    </row>
    <row r="244" spans="1:108" ht="15.75">
      <c r="A244" s="198" t="s">
        <v>402</v>
      </c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  <c r="BN244" s="199"/>
      <c r="BO244" s="199"/>
      <c r="BP244" s="199"/>
      <c r="BQ244" s="199"/>
      <c r="BR244" s="199"/>
      <c r="BS244" s="199"/>
      <c r="BT244" s="199"/>
      <c r="BU244" s="199"/>
      <c r="BV244" s="199"/>
      <c r="BW244" s="199"/>
      <c r="BX244" s="199"/>
      <c r="BY244" s="199"/>
      <c r="BZ244" s="199"/>
      <c r="CA244" s="199"/>
      <c r="CB244" s="199"/>
      <c r="CC244" s="199"/>
      <c r="CD244" s="199"/>
      <c r="CE244" s="199"/>
      <c r="CF244" s="199"/>
      <c r="CG244" s="199"/>
      <c r="CH244" s="199"/>
      <c r="CI244" s="199"/>
      <c r="CJ244" s="199"/>
      <c r="CK244" s="199"/>
      <c r="CL244" s="199"/>
      <c r="CM244" s="199"/>
      <c r="CN244" s="199"/>
      <c r="CO244" s="199"/>
      <c r="CP244" s="199"/>
      <c r="CQ244" s="199"/>
      <c r="CR244" s="199"/>
      <c r="CS244" s="199"/>
      <c r="CT244" s="199"/>
      <c r="CU244" s="199"/>
      <c r="CV244" s="199"/>
      <c r="CW244" s="199"/>
      <c r="CX244" s="199"/>
      <c r="CY244" s="199"/>
      <c r="CZ244" s="199"/>
      <c r="DA244" s="199"/>
      <c r="DB244" s="199"/>
      <c r="DC244" s="199"/>
      <c r="DD244" s="200"/>
    </row>
    <row r="245" spans="1:108" ht="15" customHeight="1">
      <c r="A245" s="114"/>
      <c r="B245" s="196" t="s">
        <v>403</v>
      </c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7"/>
      <c r="AK245" s="202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7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143"/>
      <c r="CN245" s="143"/>
      <c r="CO245" s="143"/>
      <c r="CP245" s="143"/>
      <c r="CQ245" s="143"/>
      <c r="CR245" s="143"/>
      <c r="CS245" s="143"/>
      <c r="CT245" s="143"/>
      <c r="CU245" s="143"/>
      <c r="CV245" s="143"/>
      <c r="CW245" s="143"/>
      <c r="CX245" s="143"/>
      <c r="CY245" s="143"/>
      <c r="CZ245" s="143"/>
      <c r="DA245" s="143"/>
      <c r="DB245" s="143"/>
      <c r="DC245" s="143"/>
      <c r="DD245" s="143"/>
    </row>
    <row r="246" spans="1:108" ht="48" customHeight="1">
      <c r="A246" s="114"/>
      <c r="B246" s="196" t="s">
        <v>404</v>
      </c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7"/>
      <c r="AK246" s="202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7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143"/>
      <c r="CN246" s="143"/>
      <c r="CO246" s="143"/>
      <c r="CP246" s="143"/>
      <c r="CQ246" s="143"/>
      <c r="CR246" s="143"/>
      <c r="CS246" s="143"/>
      <c r="CT246" s="143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</row>
    <row r="247" spans="1:108" ht="48" customHeight="1">
      <c r="A247" s="114"/>
      <c r="B247" s="196" t="s">
        <v>405</v>
      </c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7"/>
      <c r="AK247" s="202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7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  <c r="CI247" s="143"/>
      <c r="CJ247" s="143"/>
      <c r="CK247" s="143"/>
      <c r="CL247" s="143"/>
      <c r="CM247" s="143"/>
      <c r="CN247" s="143"/>
      <c r="CO247" s="143"/>
      <c r="CP247" s="143"/>
      <c r="CQ247" s="143"/>
      <c r="CR247" s="143"/>
      <c r="CS247" s="143"/>
      <c r="CT247" s="143"/>
      <c r="CU247" s="143"/>
      <c r="CV247" s="143"/>
      <c r="CW247" s="143"/>
      <c r="CX247" s="143"/>
      <c r="CY247" s="143"/>
      <c r="CZ247" s="143"/>
      <c r="DA247" s="143"/>
      <c r="DB247" s="143"/>
      <c r="DC247" s="143"/>
      <c r="DD247" s="143"/>
    </row>
    <row r="248" spans="1:108" ht="15.75">
      <c r="A248" s="198" t="s">
        <v>406</v>
      </c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  <c r="BZ248" s="199"/>
      <c r="CA248" s="199"/>
      <c r="CB248" s="199"/>
      <c r="CC248" s="199"/>
      <c r="CD248" s="199"/>
      <c r="CE248" s="199"/>
      <c r="CF248" s="199"/>
      <c r="CG248" s="199"/>
      <c r="CH248" s="199"/>
      <c r="CI248" s="199"/>
      <c r="CJ248" s="199"/>
      <c r="CK248" s="199"/>
      <c r="CL248" s="199"/>
      <c r="CM248" s="199"/>
      <c r="CN248" s="199"/>
      <c r="CO248" s="199"/>
      <c r="CP248" s="199"/>
      <c r="CQ248" s="199"/>
      <c r="CR248" s="199"/>
      <c r="CS248" s="199"/>
      <c r="CT248" s="199"/>
      <c r="CU248" s="199"/>
      <c r="CV248" s="199"/>
      <c r="CW248" s="199"/>
      <c r="CX248" s="199"/>
      <c r="CY248" s="199"/>
      <c r="CZ248" s="199"/>
      <c r="DA248" s="199"/>
      <c r="DB248" s="199"/>
      <c r="DC248" s="199"/>
      <c r="DD248" s="200"/>
    </row>
    <row r="249" spans="1:108" ht="15" customHeight="1">
      <c r="A249" s="114"/>
      <c r="B249" s="196" t="s">
        <v>407</v>
      </c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7"/>
      <c r="AK249" s="202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7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143"/>
      <c r="CN249" s="143"/>
      <c r="CO249" s="143"/>
      <c r="CP249" s="143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</row>
    <row r="250" spans="1:108" ht="49.5" customHeight="1">
      <c r="A250" s="114"/>
      <c r="B250" s="196" t="s">
        <v>408</v>
      </c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7"/>
      <c r="AK250" s="202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7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  <c r="CI250" s="143"/>
      <c r="CJ250" s="143"/>
      <c r="CK250" s="143"/>
      <c r="CL250" s="143"/>
      <c r="CM250" s="143"/>
      <c r="CN250" s="143"/>
      <c r="CO250" s="143"/>
      <c r="CP250" s="143"/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3"/>
    </row>
    <row r="251" spans="1:108" ht="46.5" customHeight="1">
      <c r="A251" s="114"/>
      <c r="B251" s="196" t="s">
        <v>409</v>
      </c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7"/>
      <c r="AK251" s="202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7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  <c r="CI251" s="143"/>
      <c r="CJ251" s="143"/>
      <c r="CK251" s="143"/>
      <c r="CL251" s="143"/>
      <c r="CM251" s="143"/>
      <c r="CN251" s="143"/>
      <c r="CO251" s="143"/>
      <c r="CP251" s="143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</row>
    <row r="252" spans="1:108" ht="47.25" customHeight="1">
      <c r="A252" s="114"/>
      <c r="B252" s="196" t="s">
        <v>410</v>
      </c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7"/>
      <c r="AK252" s="202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7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  <c r="CI252" s="143"/>
      <c r="CJ252" s="143"/>
      <c r="CK252" s="143"/>
      <c r="CL252" s="143"/>
      <c r="CM252" s="143"/>
      <c r="CN252" s="143"/>
      <c r="CO252" s="143"/>
      <c r="CP252" s="143"/>
      <c r="CQ252" s="143"/>
      <c r="CR252" s="143"/>
      <c r="CS252" s="143"/>
      <c r="CT252" s="143"/>
      <c r="CU252" s="143"/>
      <c r="CV252" s="143"/>
      <c r="CW252" s="143"/>
      <c r="CX252" s="143"/>
      <c r="CY252" s="143"/>
      <c r="CZ252" s="143"/>
      <c r="DA252" s="143"/>
      <c r="DB252" s="143"/>
      <c r="DC252" s="143"/>
      <c r="DD252" s="143"/>
    </row>
    <row r="253" spans="1:108" ht="47.25" customHeight="1">
      <c r="A253" s="114"/>
      <c r="B253" s="196" t="s">
        <v>411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7"/>
      <c r="AK253" s="202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7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</row>
    <row r="254" spans="1:108" ht="32.25" customHeight="1">
      <c r="A254" s="114"/>
      <c r="B254" s="196" t="s">
        <v>412</v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7"/>
      <c r="AK254" s="202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7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  <c r="CI254" s="143"/>
      <c r="CJ254" s="143"/>
      <c r="CK254" s="143"/>
      <c r="CL254" s="143"/>
      <c r="CM254" s="143"/>
      <c r="CN254" s="143"/>
      <c r="CO254" s="143"/>
      <c r="CP254" s="143"/>
      <c r="CQ254" s="143"/>
      <c r="CR254" s="143"/>
      <c r="CS254" s="143"/>
      <c r="CT254" s="143"/>
      <c r="CU254" s="143"/>
      <c r="CV254" s="143"/>
      <c r="CW254" s="143"/>
      <c r="CX254" s="143"/>
      <c r="CY254" s="143"/>
      <c r="CZ254" s="143"/>
      <c r="DA254" s="143"/>
      <c r="DB254" s="143"/>
      <c r="DC254" s="143"/>
      <c r="DD254" s="143"/>
    </row>
    <row r="255" spans="1:108" ht="49.5" customHeight="1">
      <c r="A255" s="114"/>
      <c r="B255" s="74" t="s">
        <v>413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5"/>
      <c r="AK255" s="202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7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203"/>
      <c r="BZ255" s="203"/>
      <c r="CA255" s="203"/>
      <c r="CB255" s="203"/>
      <c r="CC255" s="203"/>
      <c r="CD255" s="203"/>
      <c r="CE255" s="203"/>
      <c r="CF255" s="203"/>
      <c r="CG255" s="203"/>
      <c r="CH255" s="203"/>
      <c r="CI255" s="203"/>
      <c r="CJ255" s="203"/>
      <c r="CK255" s="203"/>
      <c r="CL255" s="203"/>
      <c r="CM255" s="143"/>
      <c r="CN255" s="143"/>
      <c r="CO255" s="143"/>
      <c r="CP255" s="143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</row>
    <row r="256" spans="1:108" ht="15.75">
      <c r="A256" s="198" t="s">
        <v>414</v>
      </c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  <c r="BN256" s="199"/>
      <c r="BO256" s="199"/>
      <c r="BP256" s="199"/>
      <c r="BQ256" s="199"/>
      <c r="BR256" s="199"/>
      <c r="BS256" s="199"/>
      <c r="BT256" s="199"/>
      <c r="BU256" s="199"/>
      <c r="BV256" s="199"/>
      <c r="BW256" s="199"/>
      <c r="BX256" s="199"/>
      <c r="BY256" s="199"/>
      <c r="BZ256" s="199"/>
      <c r="CA256" s="199"/>
      <c r="CB256" s="199"/>
      <c r="CC256" s="199"/>
      <c r="CD256" s="199"/>
      <c r="CE256" s="199"/>
      <c r="CF256" s="199"/>
      <c r="CG256" s="199"/>
      <c r="CH256" s="199"/>
      <c r="CI256" s="199"/>
      <c r="CJ256" s="199"/>
      <c r="CK256" s="199"/>
      <c r="CL256" s="199"/>
      <c r="CM256" s="199"/>
      <c r="CN256" s="199"/>
      <c r="CO256" s="199"/>
      <c r="CP256" s="199"/>
      <c r="CQ256" s="199"/>
      <c r="CR256" s="199"/>
      <c r="CS256" s="199"/>
      <c r="CT256" s="199"/>
      <c r="CU256" s="199"/>
      <c r="CV256" s="199"/>
      <c r="CW256" s="199"/>
      <c r="CX256" s="199"/>
      <c r="CY256" s="199"/>
      <c r="CZ256" s="199"/>
      <c r="DA256" s="199"/>
      <c r="DB256" s="199"/>
      <c r="DC256" s="199"/>
      <c r="DD256" s="200"/>
    </row>
    <row r="257" spans="1:108" ht="15" customHeight="1">
      <c r="A257" s="114"/>
      <c r="B257" s="196" t="s">
        <v>415</v>
      </c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7"/>
      <c r="AK257" s="202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7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143"/>
      <c r="CN257" s="143"/>
      <c r="CO257" s="143"/>
      <c r="CP257" s="143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</row>
    <row r="258" spans="1:108" ht="46.5" customHeight="1">
      <c r="A258" s="114"/>
      <c r="B258" s="196" t="s">
        <v>416</v>
      </c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7"/>
      <c r="AK258" s="202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7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143"/>
      <c r="CN258" s="143"/>
      <c r="CO258" s="143"/>
      <c r="CP258" s="143"/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3"/>
    </row>
    <row r="259" spans="1:108" ht="47.25" customHeight="1">
      <c r="A259" s="114"/>
      <c r="B259" s="196" t="s">
        <v>417</v>
      </c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7"/>
      <c r="AK259" s="202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7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143"/>
      <c r="CN259" s="143"/>
      <c r="CO259" s="143"/>
      <c r="CP259" s="143"/>
      <c r="CQ259" s="143"/>
      <c r="CR259" s="143"/>
      <c r="CS259" s="143"/>
      <c r="CT259" s="143"/>
      <c r="CU259" s="143"/>
      <c r="CV259" s="143"/>
      <c r="CW259" s="143"/>
      <c r="CX259" s="143"/>
      <c r="CY259" s="143"/>
      <c r="CZ259" s="143"/>
      <c r="DA259" s="143"/>
      <c r="DB259" s="143"/>
      <c r="DC259" s="143"/>
      <c r="DD259" s="143"/>
    </row>
    <row r="260" spans="1:108" ht="46.5" customHeight="1">
      <c r="A260" s="114"/>
      <c r="B260" s="196" t="s">
        <v>418</v>
      </c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202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7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143"/>
      <c r="CL260" s="143"/>
      <c r="CM260" s="143"/>
      <c r="CN260" s="143"/>
      <c r="CO260" s="143"/>
      <c r="CP260" s="143"/>
      <c r="CQ260" s="143"/>
      <c r="CR260" s="143"/>
      <c r="CS260" s="143"/>
      <c r="CT260" s="143"/>
      <c r="CU260" s="143"/>
      <c r="CV260" s="143"/>
      <c r="CW260" s="143"/>
      <c r="CX260" s="143"/>
      <c r="CY260" s="143"/>
      <c r="CZ260" s="143"/>
      <c r="DA260" s="143"/>
      <c r="DB260" s="143"/>
      <c r="DC260" s="143"/>
      <c r="DD260" s="143"/>
    </row>
    <row r="261" spans="1:108" ht="15.75">
      <c r="A261" s="198" t="s">
        <v>419</v>
      </c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199"/>
      <c r="BL261" s="199"/>
      <c r="BM261" s="199"/>
      <c r="BN261" s="199"/>
      <c r="BO261" s="199"/>
      <c r="BP261" s="199"/>
      <c r="BQ261" s="199"/>
      <c r="BR261" s="199"/>
      <c r="BS261" s="199"/>
      <c r="BT261" s="199"/>
      <c r="BU261" s="199"/>
      <c r="BV261" s="199"/>
      <c r="BW261" s="199"/>
      <c r="BX261" s="199"/>
      <c r="BY261" s="199"/>
      <c r="BZ261" s="199"/>
      <c r="CA261" s="199"/>
      <c r="CB261" s="199"/>
      <c r="CC261" s="199"/>
      <c r="CD261" s="199"/>
      <c r="CE261" s="199"/>
      <c r="CF261" s="199"/>
      <c r="CG261" s="199"/>
      <c r="CH261" s="199"/>
      <c r="CI261" s="199"/>
      <c r="CJ261" s="199"/>
      <c r="CK261" s="199"/>
      <c r="CL261" s="199"/>
      <c r="CM261" s="199"/>
      <c r="CN261" s="199"/>
      <c r="CO261" s="199"/>
      <c r="CP261" s="199"/>
      <c r="CQ261" s="199"/>
      <c r="CR261" s="199"/>
      <c r="CS261" s="199"/>
      <c r="CT261" s="199"/>
      <c r="CU261" s="199"/>
      <c r="CV261" s="199"/>
      <c r="CW261" s="199"/>
      <c r="CX261" s="199"/>
      <c r="CY261" s="199"/>
      <c r="CZ261" s="199"/>
      <c r="DA261" s="199"/>
      <c r="DB261" s="199"/>
      <c r="DC261" s="199"/>
      <c r="DD261" s="200"/>
    </row>
    <row r="262" spans="1:108" ht="15" customHeight="1">
      <c r="A262" s="114"/>
      <c r="B262" s="196" t="s">
        <v>420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7"/>
      <c r="AK262" s="202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7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143"/>
      <c r="CN262" s="143"/>
      <c r="CO262" s="143"/>
      <c r="CP262" s="143"/>
      <c r="CQ262" s="143"/>
      <c r="CR262" s="143"/>
      <c r="CS262" s="143"/>
      <c r="CT262" s="143"/>
      <c r="CU262" s="143"/>
      <c r="CV262" s="143"/>
      <c r="CW262" s="143"/>
      <c r="CX262" s="143"/>
      <c r="CY262" s="143"/>
      <c r="CZ262" s="143"/>
      <c r="DA262" s="143"/>
      <c r="DB262" s="143"/>
      <c r="DC262" s="143"/>
      <c r="DD262" s="143"/>
    </row>
    <row r="263" spans="1:108" ht="15" customHeight="1">
      <c r="A263" s="114"/>
      <c r="B263" s="196" t="s">
        <v>421</v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7"/>
      <c r="AK263" s="202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7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  <c r="CI263" s="143"/>
      <c r="CJ263" s="143"/>
      <c r="CK263" s="143"/>
      <c r="CL263" s="143"/>
      <c r="CM263" s="143"/>
      <c r="CN263" s="143"/>
      <c r="CO263" s="143"/>
      <c r="CP263" s="143"/>
      <c r="CQ263" s="143"/>
      <c r="CR263" s="143"/>
      <c r="CS263" s="143"/>
      <c r="CT263" s="143"/>
      <c r="CU263" s="143"/>
      <c r="CV263" s="143"/>
      <c r="CW263" s="143"/>
      <c r="CX263" s="143"/>
      <c r="CY263" s="143"/>
      <c r="CZ263" s="143"/>
      <c r="DA263" s="143"/>
      <c r="DB263" s="143"/>
      <c r="DC263" s="143"/>
      <c r="DD263" s="143"/>
    </row>
    <row r="264" spans="1:108" ht="15.75">
      <c r="A264" s="198" t="s">
        <v>422</v>
      </c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  <c r="BG264" s="199"/>
      <c r="BH264" s="199"/>
      <c r="BI264" s="199"/>
      <c r="BJ264" s="199"/>
      <c r="BK264" s="199"/>
      <c r="BL264" s="199"/>
      <c r="BM264" s="199"/>
      <c r="BN264" s="199"/>
      <c r="BO264" s="199"/>
      <c r="BP264" s="199"/>
      <c r="BQ264" s="199"/>
      <c r="BR264" s="199"/>
      <c r="BS264" s="199"/>
      <c r="BT264" s="199"/>
      <c r="BU264" s="199"/>
      <c r="BV264" s="199"/>
      <c r="BW264" s="199"/>
      <c r="BX264" s="199"/>
      <c r="BY264" s="199"/>
      <c r="BZ264" s="199"/>
      <c r="CA264" s="199"/>
      <c r="CB264" s="199"/>
      <c r="CC264" s="199"/>
      <c r="CD264" s="199"/>
      <c r="CE264" s="199"/>
      <c r="CF264" s="199"/>
      <c r="CG264" s="199"/>
      <c r="CH264" s="199"/>
      <c r="CI264" s="199"/>
      <c r="CJ264" s="199"/>
      <c r="CK264" s="199"/>
      <c r="CL264" s="199"/>
      <c r="CM264" s="199"/>
      <c r="CN264" s="199"/>
      <c r="CO264" s="199"/>
      <c r="CP264" s="199"/>
      <c r="CQ264" s="199"/>
      <c r="CR264" s="199"/>
      <c r="CS264" s="199"/>
      <c r="CT264" s="199"/>
      <c r="CU264" s="199"/>
      <c r="CV264" s="199"/>
      <c r="CW264" s="199"/>
      <c r="CX264" s="199"/>
      <c r="CY264" s="199"/>
      <c r="CZ264" s="199"/>
      <c r="DA264" s="199"/>
      <c r="DB264" s="199"/>
      <c r="DC264" s="199"/>
      <c r="DD264" s="200"/>
    </row>
    <row r="265" spans="1:108" ht="15" customHeight="1">
      <c r="A265" s="114"/>
      <c r="B265" s="196" t="s">
        <v>423</v>
      </c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7"/>
      <c r="AK265" s="202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7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  <c r="BZ265" s="143"/>
      <c r="CA265" s="143"/>
      <c r="CB265" s="143"/>
      <c r="CC265" s="143"/>
      <c r="CD265" s="143"/>
      <c r="CE265" s="143"/>
      <c r="CF265" s="143"/>
      <c r="CG265" s="143"/>
      <c r="CH265" s="143"/>
      <c r="CI265" s="143"/>
      <c r="CJ265" s="143"/>
      <c r="CK265" s="143"/>
      <c r="CL265" s="143"/>
      <c r="CM265" s="143"/>
      <c r="CN265" s="143"/>
      <c r="CO265" s="143"/>
      <c r="CP265" s="143"/>
      <c r="CQ265" s="143"/>
      <c r="CR265" s="143"/>
      <c r="CS265" s="143"/>
      <c r="CT265" s="143"/>
      <c r="CU265" s="143"/>
      <c r="CV265" s="143"/>
      <c r="CW265" s="143"/>
      <c r="CX265" s="143"/>
      <c r="CY265" s="143"/>
      <c r="CZ265" s="143"/>
      <c r="DA265" s="143"/>
      <c r="DB265" s="143"/>
      <c r="DC265" s="143"/>
      <c r="DD265" s="143"/>
    </row>
    <row r="266" spans="1:108" ht="15.75">
      <c r="A266" s="114"/>
      <c r="B266" s="196" t="s">
        <v>424</v>
      </c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7"/>
      <c r="AK266" s="202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7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  <c r="CI266" s="143"/>
      <c r="CJ266" s="143"/>
      <c r="CK266" s="143"/>
      <c r="CL266" s="143"/>
      <c r="CM266" s="143"/>
      <c r="CN266" s="143"/>
      <c r="CO266" s="143"/>
      <c r="CP266" s="143"/>
      <c r="CQ266" s="143"/>
      <c r="CR266" s="143"/>
      <c r="CS266" s="143"/>
      <c r="CT266" s="143"/>
      <c r="CU266" s="143"/>
      <c r="CV266" s="143"/>
      <c r="CW266" s="143"/>
      <c r="CX266" s="143"/>
      <c r="CY266" s="143"/>
      <c r="CZ266" s="143"/>
      <c r="DA266" s="143"/>
      <c r="DB266" s="143"/>
      <c r="DC266" s="143"/>
      <c r="DD266" s="143"/>
    </row>
    <row r="267" spans="1:108" ht="15" customHeight="1">
      <c r="A267" s="114"/>
      <c r="B267" s="196" t="s">
        <v>425</v>
      </c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7"/>
      <c r="AK267" s="202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7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  <c r="CI267" s="143"/>
      <c r="CJ267" s="143"/>
      <c r="CK267" s="143"/>
      <c r="CL267" s="143"/>
      <c r="CM267" s="143"/>
      <c r="CN267" s="143"/>
      <c r="CO267" s="143"/>
      <c r="CP267" s="143"/>
      <c r="CQ267" s="143"/>
      <c r="CR267" s="143"/>
      <c r="CS267" s="143"/>
      <c r="CT267" s="143"/>
      <c r="CU267" s="143"/>
      <c r="CV267" s="143"/>
      <c r="CW267" s="143"/>
      <c r="CX267" s="143"/>
      <c r="CY267" s="143"/>
      <c r="CZ267" s="143"/>
      <c r="DA267" s="143"/>
      <c r="DB267" s="143"/>
      <c r="DC267" s="143"/>
      <c r="DD267" s="143"/>
    </row>
    <row r="268" spans="1:108" ht="15.75">
      <c r="A268" s="198" t="s">
        <v>426</v>
      </c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199"/>
      <c r="BN268" s="199"/>
      <c r="BO268" s="199"/>
      <c r="BP268" s="199"/>
      <c r="BQ268" s="199"/>
      <c r="BR268" s="199"/>
      <c r="BS268" s="199"/>
      <c r="BT268" s="199"/>
      <c r="BU268" s="199"/>
      <c r="BV268" s="199"/>
      <c r="BW268" s="199"/>
      <c r="BX268" s="199"/>
      <c r="BY268" s="199"/>
      <c r="BZ268" s="199"/>
      <c r="CA268" s="199"/>
      <c r="CB268" s="199"/>
      <c r="CC268" s="199"/>
      <c r="CD268" s="199"/>
      <c r="CE268" s="199"/>
      <c r="CF268" s="199"/>
      <c r="CG268" s="199"/>
      <c r="CH268" s="199"/>
      <c r="CI268" s="199"/>
      <c r="CJ268" s="199"/>
      <c r="CK268" s="199"/>
      <c r="CL268" s="199"/>
      <c r="CM268" s="199"/>
      <c r="CN268" s="199"/>
      <c r="CO268" s="199"/>
      <c r="CP268" s="199"/>
      <c r="CQ268" s="199"/>
      <c r="CR268" s="199"/>
      <c r="CS268" s="199"/>
      <c r="CT268" s="199"/>
      <c r="CU268" s="199"/>
      <c r="CV268" s="199"/>
      <c r="CW268" s="199"/>
      <c r="CX268" s="199"/>
      <c r="CY268" s="199"/>
      <c r="CZ268" s="199"/>
      <c r="DA268" s="199"/>
      <c r="DB268" s="199"/>
      <c r="DC268" s="199"/>
      <c r="DD268" s="200"/>
    </row>
    <row r="269" spans="1:108" ht="15" customHeight="1">
      <c r="A269" s="114"/>
      <c r="B269" s="196" t="s">
        <v>427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7"/>
      <c r="AK269" s="202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7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</row>
    <row r="270" spans="1:108" ht="32.25" customHeight="1">
      <c r="A270" s="114"/>
      <c r="B270" s="196" t="s">
        <v>428</v>
      </c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7"/>
      <c r="AK270" s="202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7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  <c r="CI270" s="143"/>
      <c r="CJ270" s="143"/>
      <c r="CK270" s="143"/>
      <c r="CL270" s="143"/>
      <c r="CM270" s="143"/>
      <c r="CN270" s="143"/>
      <c r="CO270" s="143"/>
      <c r="CP270" s="143"/>
      <c r="CQ270" s="143"/>
      <c r="CR270" s="143"/>
      <c r="CS270" s="143"/>
      <c r="CT270" s="143"/>
      <c r="CU270" s="143"/>
      <c r="CV270" s="143"/>
      <c r="CW270" s="143"/>
      <c r="CX270" s="143"/>
      <c r="CY270" s="143"/>
      <c r="CZ270" s="143"/>
      <c r="DA270" s="143"/>
      <c r="DB270" s="143"/>
      <c r="DC270" s="143"/>
      <c r="DD270" s="143"/>
    </row>
    <row r="271" spans="1:108" ht="15.75">
      <c r="A271" s="198" t="s">
        <v>429</v>
      </c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  <c r="CC271" s="199"/>
      <c r="CD271" s="199"/>
      <c r="CE271" s="199"/>
      <c r="CF271" s="199"/>
      <c r="CG271" s="199"/>
      <c r="CH271" s="199"/>
      <c r="CI271" s="199"/>
      <c r="CJ271" s="199"/>
      <c r="CK271" s="199"/>
      <c r="CL271" s="199"/>
      <c r="CM271" s="199"/>
      <c r="CN271" s="199"/>
      <c r="CO271" s="199"/>
      <c r="CP271" s="199"/>
      <c r="CQ271" s="199"/>
      <c r="CR271" s="199"/>
      <c r="CS271" s="199"/>
      <c r="CT271" s="199"/>
      <c r="CU271" s="199"/>
      <c r="CV271" s="199"/>
      <c r="CW271" s="199"/>
      <c r="CX271" s="199"/>
      <c r="CY271" s="199"/>
      <c r="CZ271" s="199"/>
      <c r="DA271" s="199"/>
      <c r="DB271" s="199"/>
      <c r="DC271" s="199"/>
      <c r="DD271" s="200"/>
    </row>
    <row r="272" spans="1:108" ht="15" customHeight="1">
      <c r="A272" s="114"/>
      <c r="B272" s="74" t="s">
        <v>430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5"/>
      <c r="AK272" s="202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7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08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10"/>
      <c r="BY272" s="108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10"/>
      <c r="CM272" s="143"/>
      <c r="CN272" s="143"/>
      <c r="CO272" s="143"/>
      <c r="CP272" s="143"/>
      <c r="CQ272" s="143"/>
      <c r="CR272" s="143"/>
      <c r="CS272" s="143"/>
      <c r="CT272" s="143"/>
      <c r="CU272" s="143"/>
      <c r="CV272" s="143"/>
      <c r="CW272" s="143"/>
      <c r="CX272" s="143"/>
      <c r="CY272" s="143"/>
      <c r="CZ272" s="143"/>
      <c r="DA272" s="143"/>
      <c r="DB272" s="143"/>
      <c r="DC272" s="143"/>
      <c r="DD272" s="143"/>
    </row>
    <row r="273" spans="1:108" ht="32.25" customHeight="1">
      <c r="A273" s="114"/>
      <c r="B273" s="74" t="s">
        <v>431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5"/>
      <c r="AK273" s="198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200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143"/>
      <c r="CN273" s="143"/>
      <c r="CO273" s="143"/>
      <c r="CP273" s="143"/>
      <c r="CQ273" s="143"/>
      <c r="CR273" s="143"/>
      <c r="CS273" s="143"/>
      <c r="CT273" s="143"/>
      <c r="CU273" s="143"/>
      <c r="CV273" s="143"/>
      <c r="CW273" s="143"/>
      <c r="CX273" s="143"/>
      <c r="CY273" s="143"/>
      <c r="CZ273" s="143"/>
      <c r="DA273" s="143"/>
      <c r="DB273" s="143"/>
      <c r="DC273" s="143"/>
      <c r="DD273" s="143"/>
    </row>
    <row r="274" spans="1:108" ht="15.75">
      <c r="A274" s="198" t="s">
        <v>432</v>
      </c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  <c r="BS274" s="199"/>
      <c r="BT274" s="199"/>
      <c r="BU274" s="199"/>
      <c r="BV274" s="199"/>
      <c r="BW274" s="199"/>
      <c r="BX274" s="199"/>
      <c r="BY274" s="199"/>
      <c r="BZ274" s="199"/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199"/>
      <c r="CM274" s="199"/>
      <c r="CN274" s="199"/>
      <c r="CO274" s="199"/>
      <c r="CP274" s="199"/>
      <c r="CQ274" s="199"/>
      <c r="CR274" s="199"/>
      <c r="CS274" s="199"/>
      <c r="CT274" s="199"/>
      <c r="CU274" s="199"/>
      <c r="CV274" s="199"/>
      <c r="CW274" s="199"/>
      <c r="CX274" s="199"/>
      <c r="CY274" s="199"/>
      <c r="CZ274" s="199"/>
      <c r="DA274" s="199"/>
      <c r="DB274" s="199"/>
      <c r="DC274" s="199"/>
      <c r="DD274" s="200"/>
    </row>
    <row r="275" spans="1:108" ht="15" customHeight="1">
      <c r="A275" s="114"/>
      <c r="B275" s="196" t="s">
        <v>433</v>
      </c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7"/>
      <c r="AK275" s="202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7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143"/>
      <c r="CN275" s="143"/>
      <c r="CO275" s="143"/>
      <c r="CP275" s="143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</row>
    <row r="276" spans="1:108" ht="15.75">
      <c r="A276" s="114"/>
      <c r="B276" s="196" t="s">
        <v>434</v>
      </c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7"/>
      <c r="AK276" s="198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200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201">
        <f>BJ125</f>
        <v>4550</v>
      </c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95">
        <f>BY125</f>
        <v>3.631864623243933</v>
      </c>
      <c r="BZ276" s="143"/>
      <c r="CA276" s="143"/>
      <c r="CB276" s="143"/>
      <c r="CC276" s="143"/>
      <c r="CD276" s="143"/>
      <c r="CE276" s="143"/>
      <c r="CF276" s="143"/>
      <c r="CG276" s="143"/>
      <c r="CH276" s="143"/>
      <c r="CI276" s="143"/>
      <c r="CJ276" s="143"/>
      <c r="CK276" s="143"/>
      <c r="CL276" s="143"/>
      <c r="CM276" s="143"/>
      <c r="CN276" s="143"/>
      <c r="CO276" s="143"/>
      <c r="CP276" s="143"/>
      <c r="CQ276" s="143"/>
      <c r="CR276" s="143"/>
      <c r="CS276" s="143"/>
      <c r="CT276" s="143"/>
      <c r="CU276" s="143"/>
      <c r="CV276" s="143"/>
      <c r="CW276" s="143"/>
      <c r="CX276" s="143"/>
      <c r="CY276" s="143"/>
      <c r="CZ276" s="143"/>
      <c r="DA276" s="143"/>
      <c r="DB276" s="143"/>
      <c r="DC276" s="143"/>
      <c r="DD276" s="143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2010-03-17T17:29:58Z</dcterms:modified>
  <cp:category/>
  <cp:version/>
  <cp:contentType/>
  <cp:contentStatus/>
</cp:coreProperties>
</file>