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<sst xmlns="http://schemas.openxmlformats.org/spreadsheetml/2006/main" count="289" uniqueCount="207">
  <si>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</si>
  <si>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</si>
  <si>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</si>
  <si>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</si>
  <si>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</si>
  <si>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</si>
  <si>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</si>
  <si>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</si>
  <si>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</si>
  <si>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</si>
  <si>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</si>
  <si>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ул.Лермонтова, 2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</si>
  <si>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</si>
  <si>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</si>
  <si>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</si>
  <si>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</si>
  <si>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</si>
  <si>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</si>
  <si>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</si>
  <si>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</si>
  <si>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</si>
  <si>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</si>
  <si>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</si>
  <si>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</si>
  <si>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</si>
  <si>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</si>
  <si>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</si>
  <si>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</si>
  <si>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</si>
  <si>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</si>
  <si>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</si>
  <si>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</si>
  <si>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</si>
  <si>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</si>
  <si>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</si>
  <si>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</si>
  <si>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</si>
  <si>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</si>
  <si>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</si>
  <si>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</si>
  <si>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</si>
  <si>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</si>
  <si>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</si>
  <si>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</si>
  <si>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</si>
  <si>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</si>
  <si>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</si>
  <si>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</si>
  <si>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</si>
  <si>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</si>
  <si>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</si>
  <si>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</si>
  <si>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</si>
  <si>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</si>
  <si>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</si>
  <si>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</si>
  <si>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</si>
  <si>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</si>
  <si>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</si>
  <si>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</si>
  <si>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</si>
  <si>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</si>
  <si>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</si>
  <si>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</si>
  <si>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</si>
  <si>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осадка, сколы</t>
  </si>
  <si>
    <t>2. Наружные и внутренние капитальные стены</t>
  </si>
  <si>
    <t>кирпичный</t>
  </si>
  <si>
    <t>выветривание кирпичной кладки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</si>
  <si>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</si>
  <si>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</si>
  <si>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</si>
  <si>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</si>
  <si>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</si>
  <si>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 xml:space="preserve"> прогибы балок, сколы штукатурки</t>
  </si>
  <si>
    <t>междуэтажные</t>
  </si>
  <si>
    <t>подвальные</t>
  </si>
  <si>
    <t>(другое)</t>
  </si>
  <si>
    <t>5. Крыша</t>
  </si>
  <si>
    <t>железная</t>
  </si>
  <si>
    <t>ржавчины, трещины</t>
  </si>
  <si>
    <t>6. Полы</t>
  </si>
  <si>
    <t>дощатые, окрашенные</t>
  </si>
  <si>
    <t>перекос, гниль</t>
  </si>
  <si>
    <t>7. Проемы</t>
  </si>
  <si>
    <t>окна</t>
  </si>
  <si>
    <t xml:space="preserve"> 2-е створные </t>
  </si>
  <si>
    <t>трещины,  щели</t>
  </si>
  <si>
    <t>двери</t>
  </si>
  <si>
    <t>простые  филенчатые</t>
  </si>
  <si>
    <t>перекос полотен</t>
  </si>
  <si>
    <t>8. Отделка</t>
  </si>
  <si>
    <t>внутренняя</t>
  </si>
  <si>
    <t xml:space="preserve"> штукатурка, побелка, покраска</t>
  </si>
  <si>
    <t>трещины, сколы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</si>
  <si>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</si>
  <si>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</si>
  <si>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</si>
  <si>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</si>
  <si>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</si>
  <si>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</si>
  <si>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</si>
  <si>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</si>
  <si>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</si>
  <si>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</si>
  <si>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</si>
  <si>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</si>
  <si>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</si>
  <si>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</si>
  <si>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</si>
  <si>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</si>
  <si>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</si>
  <si>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</si>
  <si>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</si>
  <si>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</si>
  <si>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</si>
  <si>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</si>
  <si>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</si>
  <si>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</si>
  <si>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</si>
  <si>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</si>
  <si>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</si>
  <si>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</si>
  <si>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</si>
  <si>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</si>
  <si>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</si>
  <si>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</si>
  <si>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</si>
  <si>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</si>
  <si>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</si>
  <si>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</si>
  <si>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</si>
  <si>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</si>
  <si>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</si>
  <si>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</si>
  <si>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</si>
  <si>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</si>
  <si>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</si>
  <si>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</si>
  <si>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</si>
  <si>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</si>
  <si>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</si>
  <si>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</si>
  <si>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</si>
  <si>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</si>
  <si>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</si>
  <si>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</si>
  <si>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</si>
  <si>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</si>
  <si>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</si>
  <si>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</si>
  <si>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</si>
  <si>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</si>
  <si>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</si>
  <si>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</si>
  <si>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</si>
  <si>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</si>
  <si>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каналов, ремонт печей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</si>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</sst>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181" fontId="10" fillId="35" borderId="17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0" fillId="36" borderId="19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4" xfId="0" applyFont="1" applyFill="1" applyBorder="1" applyAlignment="1">
      <alignment vertical="top"/>
    </xf>
    <xf numFmtId="181" fontId="10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0" fillId="37" borderId="21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4" xfId="0" applyFont="1" applyFill="1" applyBorder="1" applyAlignment="1">
      <alignment vertical="top"/>
    </xf>
    <xf numFmtId="181" fontId="10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38" borderId="23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4" xfId="0" applyFont="1" applyFill="1" applyBorder="1" applyAlignment="1">
      <alignment horizontal="center" vertical="top"/>
    </xf>
    <xf numFmtId="181" fontId="10" fillId="38" borderId="17" xfId="0" applyNumberFormat="1" applyFont="1" applyFill="1" applyBorder="1" applyAlignment="1">
      <alignment horizontal="center" vertical="top" wrapText="1"/>
    </xf>
    <xf numFmtId="43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0" fillId="39" borderId="23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4" xfId="0" applyFont="1" applyFill="1" applyBorder="1" applyAlignment="1">
      <alignment/>
    </xf>
    <xf numFmtId="181" fontId="10" fillId="39" borderId="17" xfId="42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0" fillId="0" borderId="17" xfId="0" applyNumberFormat="1" applyFont="1" applyFill="1" applyBorder="1" applyAlignment="1">
      <alignment horizontal="center" vertical="top" wrapText="1"/>
    </xf>
    <xf numFmtId="43" fontId="10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0" fillId="39" borderId="17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40" borderId="17" xfId="0" applyFont="1" applyFill="1" applyBorder="1" applyAlignment="1">
      <alignment/>
    </xf>
    <xf numFmtId="180" fontId="12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2" fillId="37" borderId="18" xfId="55" applyFont="1" applyFill="1" applyBorder="1" applyAlignment="1">
      <alignment/>
    </xf>
    <xf numFmtId="181" fontId="14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3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2" fillId="36" borderId="17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7" xfId="0" applyFont="1" applyFill="1" applyBorder="1" applyAlignment="1">
      <alignment/>
    </xf>
    <xf numFmtId="2" fontId="11" fillId="35" borderId="17" xfId="0" applyNumberFormat="1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7" fillId="0" borderId="17" xfId="0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43" fontId="12" fillId="35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43" fontId="12" fillId="37" borderId="17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43" fontId="12" fillId="38" borderId="17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3" fontId="12" fillId="39" borderId="17" xfId="42" applyNumberFormat="1" applyFont="1" applyFill="1" applyBorder="1" applyAlignment="1">
      <alignment/>
    </xf>
    <xf numFmtId="43" fontId="12" fillId="0" borderId="17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/>
    </xf>
    <xf numFmtId="9" fontId="12" fillId="41" borderId="17" xfId="55" applyFont="1" applyFill="1" applyBorder="1" applyAlignment="1">
      <alignment/>
    </xf>
    <xf numFmtId="0" fontId="18" fillId="0" borderId="0" xfId="0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5" fillId="33" borderId="0" xfId="0" applyFont="1" applyFill="1" applyAlignment="1">
      <alignment horizontal="center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23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61">
      <selection activeCell="A95" sqref="A95"/>
    </sheetView>
  </sheetViews>
  <sheetFormatPr defaultColWidth="9.140625" defaultRowHeight="12.75"/>
  <cols>
    <col min="1" max="1" width="52.421875" style="0" customWidth="1"/>
    <col min="2" max="2" width="21.57421875" style="0" customWidth="1"/>
    <col min="3" max="3" width="18.8515625" style="0" customWidth="1"/>
  </cols>
  <sheetData>
    <row r="1" spans="1:3" ht="27.75" customHeight="1">
      <c r="A1" s="1"/>
      <c r="B1" s="237" t="s">
        <v>0</v>
      </c>
      <c r="C1" s="237"/>
    </row>
    <row r="2" spans="1:3" ht="18" customHeight="1">
      <c r="A2" s="1"/>
      <c r="B2" s="238" t="s">
        <v>1</v>
      </c>
      <c r="C2" s="238"/>
    </row>
    <row r="3" spans="1:3" ht="47.25" customHeight="1">
      <c r="A3" s="1"/>
      <c r="B3" s="239" t="s">
        <v>2</v>
      </c>
      <c r="C3" s="239"/>
    </row>
    <row r="4" spans="1:3" ht="20.25" customHeight="1">
      <c r="A4" s="3"/>
      <c r="B4" s="4"/>
      <c r="C4" s="3" t="s">
        <v>3</v>
      </c>
    </row>
    <row r="5" spans="1:3" ht="19.5" customHeight="1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9.5" customHeight="1">
      <c r="A7" s="238" t="s">
        <v>7</v>
      </c>
      <c r="B7" s="238"/>
      <c r="C7" s="238"/>
    </row>
    <row r="8" spans="1:3" ht="32.25" customHeight="1">
      <c r="A8" s="240" t="s">
        <v>8</v>
      </c>
      <c r="B8" s="240"/>
      <c r="C8" s="240"/>
    </row>
    <row r="9" spans="1:3" ht="21.75" customHeight="1">
      <c r="A9" s="238" t="s">
        <v>9</v>
      </c>
      <c r="B9" s="238"/>
      <c r="C9" s="238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1937</v>
      </c>
      <c r="C13" s="3"/>
    </row>
    <row r="14" spans="1:3" ht="15.75">
      <c r="A14" s="241" t="s">
        <v>16</v>
      </c>
      <c r="B14" s="241"/>
      <c r="C14" s="12">
        <v>0.41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 t="s">
        <v>19</v>
      </c>
      <c r="C16" s="8"/>
    </row>
    <row r="17" spans="1:3" ht="47.25">
      <c r="A17" s="2" t="s">
        <v>20</v>
      </c>
      <c r="B17" s="9" t="s">
        <v>21</v>
      </c>
      <c r="C17" s="3"/>
    </row>
    <row r="18" spans="1:3" ht="15.75">
      <c r="A18" s="8" t="s">
        <v>22</v>
      </c>
      <c r="B18" s="14">
        <v>2</v>
      </c>
      <c r="C18" s="3"/>
    </row>
    <row r="19" spans="1:3" ht="15.75">
      <c r="A19" s="8" t="s">
        <v>23</v>
      </c>
      <c r="B19" s="9" t="s">
        <v>21</v>
      </c>
      <c r="C19" s="3"/>
    </row>
    <row r="20" spans="1:3" ht="15.75">
      <c r="A20" s="8" t="s">
        <v>24</v>
      </c>
      <c r="B20" s="9" t="s">
        <v>21</v>
      </c>
      <c r="C20" s="3"/>
    </row>
    <row r="21" spans="1:3" ht="15.75">
      <c r="A21" s="8" t="s">
        <v>25</v>
      </c>
      <c r="B21" s="9" t="s">
        <v>21</v>
      </c>
      <c r="C21" s="3"/>
    </row>
    <row r="22" spans="1:3" ht="15.75">
      <c r="A22" s="8" t="s">
        <v>26</v>
      </c>
      <c r="B22" s="9" t="s">
        <v>21</v>
      </c>
      <c r="C22" s="3"/>
    </row>
    <row r="23" spans="1:3" ht="15.75">
      <c r="A23" s="8" t="s">
        <v>27</v>
      </c>
      <c r="B23" s="9">
        <v>10</v>
      </c>
      <c r="C23" s="3"/>
    </row>
    <row r="24" spans="1:3" ht="33" customHeight="1">
      <c r="A24" s="239" t="s">
        <v>28</v>
      </c>
      <c r="B24" s="239"/>
      <c r="C24" s="15" t="s">
        <v>21</v>
      </c>
    </row>
    <row r="25" spans="1:3" ht="32.25" customHeight="1">
      <c r="A25" s="239" t="s">
        <v>29</v>
      </c>
      <c r="B25" s="239"/>
      <c r="C25" s="16" t="s">
        <v>21</v>
      </c>
    </row>
    <row r="26" spans="1:3" ht="48.75" customHeight="1">
      <c r="A26" s="239" t="s">
        <v>30</v>
      </c>
      <c r="B26" s="239"/>
      <c r="C26" s="15" t="s">
        <v>21</v>
      </c>
    </row>
    <row r="27" spans="1:3" ht="15.75">
      <c r="A27" s="8" t="s">
        <v>31</v>
      </c>
      <c r="B27" s="10">
        <v>3380</v>
      </c>
      <c r="C27" s="17" t="s">
        <v>32</v>
      </c>
    </row>
    <row r="28" spans="1:3" ht="15.75">
      <c r="A28" s="8" t="s">
        <v>33</v>
      </c>
      <c r="B28" s="8"/>
      <c r="C28" s="8"/>
    </row>
    <row r="29" spans="1:3" ht="15.75">
      <c r="A29" s="18" t="s">
        <v>34</v>
      </c>
      <c r="B29" s="8"/>
      <c r="C29" s="8"/>
    </row>
    <row r="30" spans="1:3" ht="15.75">
      <c r="A30" s="18" t="s">
        <v>35</v>
      </c>
      <c r="B30" s="19">
        <v>525.3</v>
      </c>
      <c r="C30" s="10" t="s">
        <v>36</v>
      </c>
    </row>
    <row r="31" spans="1:3" ht="15.75">
      <c r="A31" s="18" t="s">
        <v>37</v>
      </c>
      <c r="B31" s="17">
        <v>449.8</v>
      </c>
      <c r="C31" s="17" t="s">
        <v>36</v>
      </c>
    </row>
    <row r="32" spans="1:3" ht="15.75">
      <c r="A32" s="20" t="s">
        <v>38</v>
      </c>
      <c r="B32" s="17">
        <v>327.2</v>
      </c>
      <c r="C32" s="17" t="s">
        <v>36</v>
      </c>
    </row>
    <row r="33" spans="1:3" ht="47.25">
      <c r="A33" s="21" t="s">
        <v>39</v>
      </c>
      <c r="B33" s="22">
        <v>0</v>
      </c>
      <c r="C33" s="17" t="s">
        <v>36</v>
      </c>
    </row>
    <row r="34" spans="1:3" ht="47.25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2</v>
      </c>
      <c r="C35" s="17" t="s">
        <v>42</v>
      </c>
    </row>
    <row r="36" spans="1:3" ht="31.5">
      <c r="A36" s="2" t="s">
        <v>43</v>
      </c>
      <c r="B36" s="17">
        <v>75.5</v>
      </c>
      <c r="C36" s="17" t="s">
        <v>36</v>
      </c>
    </row>
    <row r="37" spans="1:3" ht="15.75">
      <c r="A37" s="8" t="s">
        <v>44</v>
      </c>
      <c r="B37" s="22">
        <v>0</v>
      </c>
      <c r="C37" s="17" t="s">
        <v>36</v>
      </c>
    </row>
    <row r="38" spans="1:3" ht="47.25">
      <c r="A38" s="23" t="s">
        <v>45</v>
      </c>
      <c r="B38" s="24">
        <v>0</v>
      </c>
      <c r="C38" s="8" t="s">
        <v>36</v>
      </c>
    </row>
    <row r="39" spans="1:3" ht="31.5">
      <c r="A39" s="25" t="s">
        <v>46</v>
      </c>
      <c r="B39" s="26">
        <v>1721.4</v>
      </c>
      <c r="C39" s="27"/>
    </row>
    <row r="40" spans="1:3" ht="15.75">
      <c r="A40" s="28" t="s">
        <v>47</v>
      </c>
      <c r="B40" s="24">
        <v>613.6</v>
      </c>
      <c r="C40" s="29" t="s">
        <v>36</v>
      </c>
    </row>
    <row r="41" spans="1:3" ht="15.75">
      <c r="A41" s="30" t="s">
        <v>48</v>
      </c>
      <c r="B41" s="24"/>
      <c r="C41" s="29" t="s">
        <v>36</v>
      </c>
    </row>
    <row r="42" spans="1:3" ht="15.75">
      <c r="A42" s="28" t="s">
        <v>49</v>
      </c>
      <c r="B42" s="24">
        <v>1107.8</v>
      </c>
      <c r="C42" s="29" t="s">
        <v>36</v>
      </c>
    </row>
    <row r="43" spans="1:3" ht="15.75">
      <c r="A43" s="18" t="s">
        <v>50</v>
      </c>
      <c r="B43" s="19">
        <v>0</v>
      </c>
      <c r="C43" s="31" t="s">
        <v>36</v>
      </c>
    </row>
    <row r="44" spans="1:3" ht="15.75">
      <c r="A44" s="1" t="s">
        <v>51</v>
      </c>
      <c r="B44" s="32"/>
      <c r="C44" s="32"/>
    </row>
    <row r="45" spans="1:3" ht="15.75">
      <c r="A45" s="1" t="s">
        <v>52</v>
      </c>
      <c r="B45" s="33">
        <v>14</v>
      </c>
      <c r="C45" s="32" t="s">
        <v>53</v>
      </c>
    </row>
    <row r="46" spans="1:3" ht="15.75">
      <c r="A46" s="1" t="s">
        <v>54</v>
      </c>
      <c r="B46" s="33">
        <v>441.9</v>
      </c>
      <c r="C46" s="10" t="s">
        <v>36</v>
      </c>
    </row>
    <row r="47" spans="1:3" ht="15.75">
      <c r="A47" s="34" t="s">
        <v>55</v>
      </c>
      <c r="B47" s="35"/>
      <c r="C47" s="8"/>
    </row>
    <row r="48" spans="1:3" ht="15.75">
      <c r="A48" s="36" t="s">
        <v>56</v>
      </c>
      <c r="B48" s="37"/>
      <c r="C48" s="8"/>
    </row>
    <row r="49" spans="1:3" ht="15.75">
      <c r="A49" s="36" t="s">
        <v>57</v>
      </c>
      <c r="B49" s="38">
        <v>441.9</v>
      </c>
      <c r="C49" s="8"/>
    </row>
    <row r="50" spans="1:3" ht="15.75">
      <c r="A50" s="36" t="s">
        <v>58</v>
      </c>
      <c r="B50" s="37"/>
      <c r="C50" s="8"/>
    </row>
    <row r="51" spans="1:3" ht="15.75">
      <c r="A51" s="238" t="s">
        <v>59</v>
      </c>
      <c r="B51" s="238"/>
      <c r="C51" s="238"/>
    </row>
    <row r="52" spans="1:3" ht="15.75">
      <c r="A52" s="1"/>
      <c r="B52" s="3"/>
      <c r="C52" s="3"/>
    </row>
    <row r="53" spans="1:3" ht="96.75" customHeight="1">
      <c r="A53" s="39" t="s">
        <v>60</v>
      </c>
      <c r="B53" s="39" t="s">
        <v>61</v>
      </c>
      <c r="C53" s="39" t="s">
        <v>62</v>
      </c>
    </row>
    <row r="54" spans="1:3" ht="27" customHeight="1">
      <c r="A54" s="40" t="s">
        <v>63</v>
      </c>
      <c r="B54" s="41" t="s">
        <v>64</v>
      </c>
      <c r="C54" s="42" t="s">
        <v>65</v>
      </c>
    </row>
    <row r="55" spans="1:3" ht="32.25" customHeight="1">
      <c r="A55" s="40" t="s">
        <v>66</v>
      </c>
      <c r="B55" s="41" t="s">
        <v>67</v>
      </c>
      <c r="C55" s="42" t="s">
        <v>68</v>
      </c>
    </row>
    <row r="56" spans="1:3" ht="22.5" customHeight="1">
      <c r="A56" s="43" t="s">
        <v>69</v>
      </c>
      <c r="B56" s="44" t="s">
        <v>70</v>
      </c>
      <c r="C56" s="42"/>
    </row>
    <row r="57" spans="1:3" ht="19.5" customHeight="1">
      <c r="A57" s="45" t="s">
        <v>71</v>
      </c>
      <c r="B57" s="46"/>
      <c r="C57" s="47"/>
    </row>
    <row r="58" spans="1:3" ht="31.5">
      <c r="A58" s="48" t="s">
        <v>72</v>
      </c>
      <c r="B58" s="49" t="s">
        <v>73</v>
      </c>
      <c r="C58" s="42" t="s">
        <v>74</v>
      </c>
    </row>
    <row r="59" spans="1:3" ht="15.75">
      <c r="A59" s="48" t="s">
        <v>75</v>
      </c>
      <c r="B59" s="50"/>
      <c r="C59" s="51"/>
    </row>
    <row r="60" spans="1:3" ht="15.75">
      <c r="A60" s="48" t="s">
        <v>76</v>
      </c>
      <c r="B60" s="50"/>
      <c r="C60" s="51"/>
    </row>
    <row r="61" spans="1:3" ht="15.75">
      <c r="A61" s="52" t="s">
        <v>77</v>
      </c>
      <c r="B61" s="53"/>
      <c r="C61" s="54"/>
    </row>
    <row r="62" spans="1:3" ht="18.75" customHeight="1">
      <c r="A62" s="55" t="s">
        <v>78</v>
      </c>
      <c r="B62" s="56" t="s">
        <v>79</v>
      </c>
      <c r="C62" s="57" t="s">
        <v>80</v>
      </c>
    </row>
    <row r="63" spans="1:3" ht="31.5">
      <c r="A63" s="58" t="s">
        <v>81</v>
      </c>
      <c r="B63" s="41" t="s">
        <v>82</v>
      </c>
      <c r="C63" s="57" t="s">
        <v>83</v>
      </c>
    </row>
    <row r="64" spans="1:3" ht="15.75">
      <c r="A64" s="45" t="s">
        <v>84</v>
      </c>
      <c r="B64" s="59"/>
      <c r="C64" s="60"/>
    </row>
    <row r="65" spans="1:3" ht="15.75">
      <c r="A65" s="61" t="s">
        <v>85</v>
      </c>
      <c r="B65" s="62" t="s">
        <v>86</v>
      </c>
      <c r="C65" s="63" t="s">
        <v>87</v>
      </c>
    </row>
    <row r="66" spans="1:3" ht="31.5">
      <c r="A66" s="64" t="s">
        <v>88</v>
      </c>
      <c r="B66" s="65" t="s">
        <v>89</v>
      </c>
      <c r="C66" s="63" t="s">
        <v>90</v>
      </c>
    </row>
    <row r="67" spans="1:3" ht="15.75">
      <c r="A67" s="66" t="s">
        <v>77</v>
      </c>
      <c r="B67" s="67"/>
      <c r="C67" s="68"/>
    </row>
    <row r="68" spans="1:3" ht="15.75">
      <c r="A68" s="45" t="s">
        <v>91</v>
      </c>
      <c r="B68" s="59"/>
      <c r="C68" s="60"/>
    </row>
    <row r="69" spans="1:3" ht="25.5">
      <c r="A69" s="64" t="s">
        <v>92</v>
      </c>
      <c r="B69" s="69" t="s">
        <v>93</v>
      </c>
      <c r="C69" s="57" t="s">
        <v>94</v>
      </c>
    </row>
    <row r="70" spans="1:3" ht="15.75">
      <c r="A70" s="61" t="s">
        <v>95</v>
      </c>
      <c r="B70" s="69"/>
      <c r="C70" s="70"/>
    </row>
    <row r="71" spans="1:3" ht="15.75">
      <c r="A71" s="64" t="s">
        <v>77</v>
      </c>
      <c r="B71" s="65"/>
      <c r="C71" s="68"/>
    </row>
    <row r="72" spans="1:3" ht="31.5">
      <c r="A72" s="45" t="s">
        <v>96</v>
      </c>
      <c r="B72" s="59"/>
      <c r="C72" s="60"/>
    </row>
    <row r="73" spans="1:3" ht="15.75">
      <c r="A73" s="64" t="s">
        <v>97</v>
      </c>
      <c r="B73" s="65" t="s">
        <v>21</v>
      </c>
      <c r="C73" s="71"/>
    </row>
    <row r="74" spans="1:3" ht="15.75">
      <c r="A74" s="64" t="s">
        <v>98</v>
      </c>
      <c r="B74" s="65" t="s">
        <v>21</v>
      </c>
      <c r="C74" s="71"/>
    </row>
    <row r="75" spans="1:3" ht="15.75">
      <c r="A75" s="64" t="s">
        <v>99</v>
      </c>
      <c r="B75" s="65" t="s">
        <v>21</v>
      </c>
      <c r="C75" s="71"/>
    </row>
    <row r="76" spans="1:3" ht="15.75">
      <c r="A76" s="64" t="s">
        <v>100</v>
      </c>
      <c r="B76" s="65" t="s">
        <v>101</v>
      </c>
      <c r="C76" s="71"/>
    </row>
    <row r="77" spans="1:3" ht="15.75">
      <c r="A77" s="64" t="s">
        <v>102</v>
      </c>
      <c r="B77" s="65" t="s">
        <v>21</v>
      </c>
      <c r="C77" s="71"/>
    </row>
    <row r="78" spans="1:3" ht="15.75">
      <c r="A78" s="64" t="s">
        <v>103</v>
      </c>
      <c r="B78" s="65" t="s">
        <v>21</v>
      </c>
      <c r="C78" s="71"/>
    </row>
    <row r="79" spans="1:3" ht="15.75">
      <c r="A79" s="64" t="s">
        <v>104</v>
      </c>
      <c r="B79" s="65" t="s">
        <v>21</v>
      </c>
      <c r="C79" s="71"/>
    </row>
    <row r="80" spans="1:3" ht="15.75">
      <c r="A80" s="64" t="s">
        <v>105</v>
      </c>
      <c r="B80" s="65" t="s">
        <v>21</v>
      </c>
      <c r="C80" s="71"/>
    </row>
    <row r="81" spans="1:3" ht="15.75">
      <c r="A81" s="66" t="s">
        <v>106</v>
      </c>
      <c r="B81" s="65" t="s">
        <v>21</v>
      </c>
      <c r="C81" s="71"/>
    </row>
    <row r="82" spans="1:3" ht="47.25">
      <c r="A82" s="45" t="s">
        <v>107</v>
      </c>
      <c r="B82" s="59"/>
      <c r="C82" s="60"/>
    </row>
    <row r="83" spans="1:3" ht="15.75">
      <c r="A83" s="64" t="s">
        <v>108</v>
      </c>
      <c r="B83" s="65" t="s">
        <v>101</v>
      </c>
      <c r="C83" s="71"/>
    </row>
    <row r="84" spans="1:3" ht="15.75">
      <c r="A84" s="64" t="s">
        <v>109</v>
      </c>
      <c r="B84" s="65" t="s">
        <v>101</v>
      </c>
      <c r="C84" s="71"/>
    </row>
    <row r="85" spans="1:3" ht="15.75">
      <c r="A85" s="64" t="s">
        <v>110</v>
      </c>
      <c r="B85" s="65" t="s">
        <v>21</v>
      </c>
      <c r="C85" s="71" t="s">
        <v>111</v>
      </c>
    </row>
    <row r="86" spans="1:3" ht="15.75">
      <c r="A86" s="64" t="s">
        <v>112</v>
      </c>
      <c r="B86" s="65" t="s">
        <v>101</v>
      </c>
      <c r="C86" s="71"/>
    </row>
    <row r="87" spans="1:3" ht="15.75">
      <c r="A87" s="64" t="s">
        <v>113</v>
      </c>
      <c r="B87" s="65" t="s">
        <v>21</v>
      </c>
      <c r="C87" s="71"/>
    </row>
    <row r="88" spans="1:3" ht="15.75">
      <c r="A88" s="64" t="s">
        <v>114</v>
      </c>
      <c r="B88" s="65" t="s">
        <v>21</v>
      </c>
      <c r="C88" s="71"/>
    </row>
    <row r="89" spans="1:3" ht="15.75">
      <c r="A89" s="64" t="s">
        <v>115</v>
      </c>
      <c r="B89" s="65" t="s">
        <v>116</v>
      </c>
      <c r="C89" s="71"/>
    </row>
    <row r="90" spans="1:3" ht="15.75">
      <c r="A90" s="64" t="s">
        <v>117</v>
      </c>
      <c r="B90" s="65" t="s">
        <v>21</v>
      </c>
      <c r="C90" s="71"/>
    </row>
    <row r="91" spans="1:3" ht="15.75">
      <c r="A91" s="64" t="s">
        <v>118</v>
      </c>
      <c r="B91" s="65" t="s">
        <v>21</v>
      </c>
      <c r="C91" s="71"/>
    </row>
    <row r="92" spans="1:3" ht="15.75">
      <c r="A92" s="72" t="s">
        <v>77</v>
      </c>
      <c r="B92" s="67" t="s">
        <v>21</v>
      </c>
      <c r="C92" s="73"/>
    </row>
    <row r="93" spans="1:3" ht="15.75">
      <c r="A93" s="74" t="s">
        <v>119</v>
      </c>
      <c r="B93" s="41"/>
      <c r="C93" s="42"/>
    </row>
    <row r="94" spans="1:3" ht="62.25" customHeight="1">
      <c r="A94" s="11" t="s">
        <v>205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3"/>
  <sheetViews>
    <sheetView zoomScalePageLayoutView="0" workbookViewId="0" topLeftCell="A31">
      <selection activeCell="C22" sqref="C22"/>
    </sheetView>
  </sheetViews>
  <sheetFormatPr defaultColWidth="9.140625" defaultRowHeight="12.75"/>
  <cols>
    <col min="1" max="1" width="33.8515625" style="0" customWidth="1"/>
    <col min="2" max="2" width="4.8515625" style="0" customWidth="1"/>
    <col min="3" max="3" width="23.28125" style="0" customWidth="1"/>
    <col min="4" max="4" width="14.28125" style="0" customWidth="1"/>
    <col min="5" max="5" width="17.00390625" style="0" customWidth="1"/>
    <col min="6" max="7" width="0" style="0" hidden="1" customWidth="1"/>
    <col min="8" max="8" width="9.281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3" ht="27.75" customHeight="1">
      <c r="A1" s="75"/>
      <c r="B1" s="76"/>
      <c r="C1" s="75"/>
      <c r="D1" s="237" t="s">
        <v>123</v>
      </c>
      <c r="E1" s="237"/>
      <c r="F1" s="75"/>
      <c r="G1" s="75"/>
      <c r="H1" s="217"/>
      <c r="I1" s="218"/>
      <c r="J1" s="218"/>
      <c r="K1" s="217"/>
      <c r="L1" s="217"/>
      <c r="M1" s="217"/>
    </row>
    <row r="2" spans="1:13" ht="15.75">
      <c r="A2" s="76"/>
      <c r="B2" s="76"/>
      <c r="C2" s="242" t="s">
        <v>1</v>
      </c>
      <c r="D2" s="242"/>
      <c r="E2" s="76"/>
      <c r="F2" s="76"/>
      <c r="G2" s="76"/>
      <c r="H2" s="217"/>
      <c r="I2" s="218"/>
      <c r="J2" s="218"/>
      <c r="K2" s="217"/>
      <c r="L2" s="217"/>
      <c r="M2" s="217"/>
    </row>
    <row r="3" spans="1:13" ht="47.25" customHeight="1">
      <c r="A3" s="76"/>
      <c r="B3" s="75"/>
      <c r="C3" s="243" t="s">
        <v>2</v>
      </c>
      <c r="D3" s="243"/>
      <c r="E3" s="282"/>
      <c r="F3" s="76"/>
      <c r="G3" s="76"/>
      <c r="H3" s="217"/>
      <c r="I3" s="218"/>
      <c r="J3" s="218"/>
      <c r="K3" s="217"/>
      <c r="L3" s="217"/>
      <c r="M3" s="217"/>
    </row>
    <row r="4" spans="1:13" ht="21" customHeight="1">
      <c r="A4" s="76"/>
      <c r="B4" s="76"/>
      <c r="C4" s="77"/>
      <c r="D4" s="78" t="s">
        <v>3</v>
      </c>
      <c r="E4" s="79"/>
      <c r="F4" s="76"/>
      <c r="G4" s="76"/>
      <c r="H4" s="217"/>
      <c r="I4" s="218"/>
      <c r="J4" s="218"/>
      <c r="K4" s="217"/>
      <c r="L4" s="217"/>
      <c r="M4" s="217"/>
    </row>
    <row r="5" spans="1:13" ht="15.75">
      <c r="A5" s="76"/>
      <c r="B5" s="76"/>
      <c r="C5" s="80" t="s">
        <v>206</v>
      </c>
      <c r="D5" s="78"/>
      <c r="E5" s="81"/>
      <c r="F5" s="76"/>
      <c r="G5" s="76"/>
      <c r="H5" s="217"/>
      <c r="I5" s="218"/>
      <c r="J5" s="218"/>
      <c r="K5" s="217"/>
      <c r="L5" s="217"/>
      <c r="M5" s="217"/>
    </row>
    <row r="6" spans="1:13" ht="15">
      <c r="A6" s="76"/>
      <c r="B6" s="76"/>
      <c r="C6" s="5" t="s">
        <v>4</v>
      </c>
      <c r="D6" s="82"/>
      <c r="E6" s="83"/>
      <c r="F6" s="76"/>
      <c r="G6" s="76"/>
      <c r="H6" s="217"/>
      <c r="I6" s="218"/>
      <c r="J6" s="218"/>
      <c r="K6" s="217"/>
      <c r="L6" s="217"/>
      <c r="M6" s="217"/>
    </row>
    <row r="7" spans="1:13" ht="18.75" customHeight="1">
      <c r="A7" s="76"/>
      <c r="B7" s="76"/>
      <c r="C7" s="6" t="s">
        <v>121</v>
      </c>
      <c r="D7" s="84"/>
      <c r="E7" s="83"/>
      <c r="F7" s="76"/>
      <c r="G7" s="76"/>
      <c r="H7" s="217"/>
      <c r="I7" s="218"/>
      <c r="J7" s="218"/>
      <c r="K7" s="217"/>
      <c r="L7" s="217"/>
      <c r="M7" s="217"/>
    </row>
    <row r="8" spans="1:13" ht="23.25" customHeight="1">
      <c r="A8" s="242" t="s">
        <v>124</v>
      </c>
      <c r="B8" s="242"/>
      <c r="C8" s="242"/>
      <c r="D8" s="242"/>
      <c r="E8" s="242"/>
      <c r="F8" s="85"/>
      <c r="G8" s="85"/>
      <c r="H8" s="219"/>
      <c r="I8" s="220"/>
      <c r="J8" s="218"/>
      <c r="K8" s="219"/>
      <c r="L8" s="219"/>
      <c r="M8" s="219"/>
    </row>
    <row r="9" spans="1:13" ht="31.5" customHeight="1">
      <c r="A9" s="247" t="s">
        <v>125</v>
      </c>
      <c r="B9" s="247"/>
      <c r="C9" s="247"/>
      <c r="D9" s="247"/>
      <c r="E9" s="247"/>
      <c r="F9" s="85"/>
      <c r="G9" s="85"/>
      <c r="H9" s="219"/>
      <c r="I9" s="220"/>
      <c r="J9" s="218"/>
      <c r="K9" s="219"/>
      <c r="L9" s="219"/>
      <c r="M9" s="219"/>
    </row>
    <row r="10" spans="1:13" ht="15.75">
      <c r="A10" s="87"/>
      <c r="B10" s="87"/>
      <c r="C10" s="86"/>
      <c r="D10" s="87" t="s">
        <v>11</v>
      </c>
      <c r="E10" s="87"/>
      <c r="F10" s="85"/>
      <c r="G10" s="88">
        <v>449.8</v>
      </c>
      <c r="H10" s="88">
        <v>327.2</v>
      </c>
      <c r="I10" s="220"/>
      <c r="J10" s="218"/>
      <c r="K10" s="219"/>
      <c r="L10" s="219"/>
      <c r="M10" s="219"/>
    </row>
    <row r="11" spans="1:13" ht="70.5" customHeight="1">
      <c r="A11" s="90"/>
      <c r="B11" s="248" t="s">
        <v>126</v>
      </c>
      <c r="C11" s="249"/>
      <c r="D11" s="91" t="s">
        <v>127</v>
      </c>
      <c r="E11" s="91" t="s">
        <v>128</v>
      </c>
      <c r="F11" s="91" t="s">
        <v>129</v>
      </c>
      <c r="G11" s="92"/>
      <c r="H11" s="221"/>
      <c r="I11" s="222" t="s">
        <v>130</v>
      </c>
      <c r="J11" s="218"/>
      <c r="K11" s="221"/>
      <c r="L11" s="221"/>
      <c r="M11" s="221"/>
    </row>
    <row r="12" spans="1:13" ht="15">
      <c r="A12" s="93" t="s">
        <v>131</v>
      </c>
      <c r="B12" s="94"/>
      <c r="C12" s="94"/>
      <c r="D12" s="95"/>
      <c r="E12" s="95"/>
      <c r="F12" s="96"/>
      <c r="G12" s="97">
        <f>SUM(D13:D13)</f>
        <v>0</v>
      </c>
      <c r="H12" s="223">
        <f>F13</f>
        <v>0</v>
      </c>
      <c r="I12" s="218"/>
      <c r="J12" s="218"/>
      <c r="K12" s="217"/>
      <c r="L12" s="217"/>
      <c r="M12" s="217"/>
    </row>
    <row r="13" spans="1:13" ht="33" customHeight="1">
      <c r="A13" s="98" t="s">
        <v>132</v>
      </c>
      <c r="B13" s="99"/>
      <c r="C13" s="100" t="s">
        <v>133</v>
      </c>
      <c r="D13" s="101">
        <v>0</v>
      </c>
      <c r="E13" s="101">
        <f>D13/$G$10/12</f>
        <v>0</v>
      </c>
      <c r="F13" s="102">
        <f>D13/$H$10/12</f>
        <v>0</v>
      </c>
      <c r="G13" s="103"/>
      <c r="H13" s="217"/>
      <c r="I13" s="218">
        <v>0.81</v>
      </c>
      <c r="J13" s="218" t="s">
        <v>134</v>
      </c>
      <c r="K13" s="217"/>
      <c r="L13" s="217"/>
      <c r="M13" s="217"/>
    </row>
    <row r="14" spans="1:13" ht="15">
      <c r="A14" s="104" t="s">
        <v>135</v>
      </c>
      <c r="B14" s="105"/>
      <c r="C14" s="105"/>
      <c r="D14" s="106"/>
      <c r="E14" s="107"/>
      <c r="F14" s="108"/>
      <c r="G14" s="109">
        <f>SUM(D15:D22)</f>
        <v>56214.25608548356</v>
      </c>
      <c r="H14" s="224">
        <f>SUM(F15:F22)</f>
        <v>14.316996761787784</v>
      </c>
      <c r="I14" s="218"/>
      <c r="J14" s="218"/>
      <c r="K14" s="217"/>
      <c r="L14" s="217"/>
      <c r="M14" s="217"/>
    </row>
    <row r="15" spans="1:13" ht="31.5">
      <c r="A15" s="110" t="s">
        <v>136</v>
      </c>
      <c r="B15" s="111">
        <v>2</v>
      </c>
      <c r="C15" s="112" t="s">
        <v>133</v>
      </c>
      <c r="D15" s="113">
        <v>9749.807751970531</v>
      </c>
      <c r="E15" s="114">
        <f aca="true" t="shared" si="0" ref="E15:E22">D15/$G$10/12</f>
        <v>1.8063227641860327</v>
      </c>
      <c r="F15" s="115">
        <f aca="true" t="shared" si="1" ref="F15:F22">D15/$H$10/12</f>
        <v>2.483141746121264</v>
      </c>
      <c r="G15" s="103"/>
      <c r="H15" s="217"/>
      <c r="I15" s="218">
        <v>1.3</v>
      </c>
      <c r="J15" s="218" t="s">
        <v>134</v>
      </c>
      <c r="K15" s="217"/>
      <c r="L15" s="217"/>
      <c r="M15" s="225"/>
    </row>
    <row r="16" spans="1:13" ht="31.5">
      <c r="A16" s="98" t="s">
        <v>137</v>
      </c>
      <c r="B16" s="99">
        <v>2</v>
      </c>
      <c r="C16" s="116" t="s">
        <v>133</v>
      </c>
      <c r="D16" s="117">
        <v>937.4726753243908</v>
      </c>
      <c r="E16" s="114">
        <f t="shared" si="0"/>
        <v>0.17368324353868214</v>
      </c>
      <c r="F16" s="115">
        <f t="shared" si="1"/>
        <v>0.23876137818978985</v>
      </c>
      <c r="G16" s="103"/>
      <c r="H16" s="217"/>
      <c r="I16" s="218"/>
      <c r="J16" s="218"/>
      <c r="K16" s="217"/>
      <c r="L16" s="217"/>
      <c r="M16" s="217"/>
    </row>
    <row r="17" spans="1:13" ht="31.5">
      <c r="A17" s="98" t="s">
        <v>138</v>
      </c>
      <c r="B17" s="99"/>
      <c r="C17" s="116" t="s">
        <v>133</v>
      </c>
      <c r="D17" s="117">
        <v>0</v>
      </c>
      <c r="E17" s="114">
        <f t="shared" si="0"/>
        <v>0</v>
      </c>
      <c r="F17" s="115">
        <f t="shared" si="1"/>
        <v>0</v>
      </c>
      <c r="G17" s="103"/>
      <c r="H17" s="217"/>
      <c r="I17" s="218"/>
      <c r="J17" s="218"/>
      <c r="K17" s="217"/>
      <c r="L17" s="217"/>
      <c r="M17" s="217"/>
    </row>
    <row r="18" spans="1:13" ht="31.5">
      <c r="A18" s="98" t="s">
        <v>139</v>
      </c>
      <c r="B18" s="99">
        <v>2</v>
      </c>
      <c r="C18" s="116" t="s">
        <v>133</v>
      </c>
      <c r="D18" s="117">
        <v>16435.88473216028</v>
      </c>
      <c r="E18" s="114">
        <f t="shared" si="0"/>
        <v>3.045035707010575</v>
      </c>
      <c r="F18" s="115">
        <f t="shared" si="1"/>
        <v>4.185993462754758</v>
      </c>
      <c r="G18" s="75"/>
      <c r="H18" s="217"/>
      <c r="I18" s="218"/>
      <c r="J18" s="218"/>
      <c r="K18" s="217"/>
      <c r="L18" s="217"/>
      <c r="M18" s="217"/>
    </row>
    <row r="19" spans="1:13" ht="60">
      <c r="A19" s="98" t="s">
        <v>140</v>
      </c>
      <c r="B19" s="283">
        <v>1</v>
      </c>
      <c r="C19" s="119" t="s">
        <v>141</v>
      </c>
      <c r="D19" s="117">
        <v>22855.371626028358</v>
      </c>
      <c r="E19" s="114">
        <f t="shared" si="0"/>
        <v>4.234358164004068</v>
      </c>
      <c r="F19" s="115">
        <f t="shared" si="1"/>
        <v>5.820948356262316</v>
      </c>
      <c r="G19" s="103"/>
      <c r="H19" s="217"/>
      <c r="I19" s="218"/>
      <c r="J19" s="218"/>
      <c r="K19" s="217"/>
      <c r="L19" s="217"/>
      <c r="M19" s="217"/>
    </row>
    <row r="20" spans="1:13" ht="31.5">
      <c r="A20" s="98" t="s">
        <v>142</v>
      </c>
      <c r="B20" s="120">
        <v>10.916666666666666</v>
      </c>
      <c r="C20" s="100" t="s">
        <v>143</v>
      </c>
      <c r="D20" s="117">
        <v>1247.9715</v>
      </c>
      <c r="E20" s="114">
        <f t="shared" si="0"/>
        <v>0.23120859270787017</v>
      </c>
      <c r="F20" s="115">
        <f t="shared" si="1"/>
        <v>0.31784115220048903</v>
      </c>
      <c r="G20" s="103"/>
      <c r="H20" s="217"/>
      <c r="I20" s="218"/>
      <c r="J20" s="218"/>
      <c r="K20" s="217"/>
      <c r="L20" s="217"/>
      <c r="M20" s="217"/>
    </row>
    <row r="21" spans="1:13" ht="31.5">
      <c r="A21" s="121" t="s">
        <v>144</v>
      </c>
      <c r="B21" s="122"/>
      <c r="C21" s="100" t="s">
        <v>133</v>
      </c>
      <c r="D21" s="117">
        <v>0</v>
      </c>
      <c r="E21" s="114">
        <f t="shared" si="0"/>
        <v>0</v>
      </c>
      <c r="F21" s="115">
        <f>D21/$H$10/12</f>
        <v>0</v>
      </c>
      <c r="G21" s="103"/>
      <c r="H21" s="217"/>
      <c r="I21" s="218"/>
      <c r="J21" s="218"/>
      <c r="K21" s="217"/>
      <c r="L21" s="217"/>
      <c r="M21" s="217"/>
    </row>
    <row r="22" spans="1:13" ht="31.5">
      <c r="A22" s="123" t="s">
        <v>145</v>
      </c>
      <c r="B22" s="124"/>
      <c r="C22" s="125" t="s">
        <v>133</v>
      </c>
      <c r="D22" s="126">
        <v>4987.7478</v>
      </c>
      <c r="E22" s="127">
        <f t="shared" si="0"/>
        <v>0.9240676967541129</v>
      </c>
      <c r="F22" s="115">
        <f t="shared" si="1"/>
        <v>1.2703106662591688</v>
      </c>
      <c r="G22" s="103"/>
      <c r="H22" s="217"/>
      <c r="I22" s="218"/>
      <c r="J22" s="218"/>
      <c r="K22" s="217"/>
      <c r="L22" s="217"/>
      <c r="M22" s="217"/>
    </row>
    <row r="23" spans="1:13" ht="15">
      <c r="A23" s="128" t="s">
        <v>146</v>
      </c>
      <c r="B23" s="129"/>
      <c r="C23" s="129"/>
      <c r="D23" s="130"/>
      <c r="E23" s="131"/>
      <c r="F23" s="132"/>
      <c r="G23" s="133">
        <f>SUM(D24:D28)</f>
        <v>24663.60050620686</v>
      </c>
      <c r="H23" s="226">
        <f>SUM(F24:F28)</f>
        <v>6.281479346527828</v>
      </c>
      <c r="I23" s="218"/>
      <c r="J23" s="218"/>
      <c r="K23" s="217"/>
      <c r="L23" s="217"/>
      <c r="M23" s="217"/>
    </row>
    <row r="24" spans="1:13" ht="31.5">
      <c r="A24" s="110" t="s">
        <v>147</v>
      </c>
      <c r="B24" s="111">
        <v>1</v>
      </c>
      <c r="C24" s="112" t="s">
        <v>148</v>
      </c>
      <c r="D24" s="134">
        <v>0</v>
      </c>
      <c r="E24" s="114">
        <f>D24/$G$10/12</f>
        <v>0</v>
      </c>
      <c r="F24" s="115">
        <f>D24/$H$10/12</f>
        <v>0</v>
      </c>
      <c r="G24" s="103"/>
      <c r="H24" s="217"/>
      <c r="I24" s="218"/>
      <c r="J24" s="218"/>
      <c r="K24" s="217"/>
      <c r="L24" s="217"/>
      <c r="M24" s="217"/>
    </row>
    <row r="25" spans="1:13" ht="45">
      <c r="A25" s="135" t="s">
        <v>149</v>
      </c>
      <c r="B25" s="99">
        <v>0</v>
      </c>
      <c r="C25" s="116" t="s">
        <v>148</v>
      </c>
      <c r="D25" s="134">
        <v>12451.5885</v>
      </c>
      <c r="E25" s="114">
        <f>D25/$G$10/12</f>
        <v>2.306875</v>
      </c>
      <c r="F25" s="115">
        <f>D25/$H$10/12</f>
        <v>3.1712480898533006</v>
      </c>
      <c r="G25" s="103"/>
      <c r="H25" s="217"/>
      <c r="I25" s="227" t="s">
        <v>150</v>
      </c>
      <c r="J25" s="228" t="s">
        <v>151</v>
      </c>
      <c r="K25" s="217"/>
      <c r="L25" s="217"/>
      <c r="M25" s="217"/>
    </row>
    <row r="26" spans="1:13" ht="47.25">
      <c r="A26" s="98" t="s">
        <v>152</v>
      </c>
      <c r="B26" s="118">
        <v>1</v>
      </c>
      <c r="C26" s="136" t="s">
        <v>153</v>
      </c>
      <c r="D26" s="134">
        <v>1663.346927842095</v>
      </c>
      <c r="E26" s="114">
        <f>D26/$G$10/12</f>
        <v>0.30816417071329755</v>
      </c>
      <c r="F26" s="115">
        <f>D26/$H$10/12</f>
        <v>0.42363155252702095</v>
      </c>
      <c r="G26" s="75"/>
      <c r="H26" s="217"/>
      <c r="I26" s="218">
        <v>0.38</v>
      </c>
      <c r="J26" s="218" t="s">
        <v>134</v>
      </c>
      <c r="K26" s="217"/>
      <c r="L26" s="217"/>
      <c r="M26" s="217"/>
    </row>
    <row r="27" spans="1:13" ht="63">
      <c r="A27" s="98" t="s">
        <v>154</v>
      </c>
      <c r="B27" s="99">
        <v>2</v>
      </c>
      <c r="C27" s="116" t="s">
        <v>148</v>
      </c>
      <c r="D27" s="134">
        <v>1618.1518427168312</v>
      </c>
      <c r="E27" s="114">
        <f>D27/$G$10/12</f>
        <v>0.29979098909086094</v>
      </c>
      <c r="F27" s="115">
        <f>D27/$H$10/12</f>
        <v>0.41212098683700876</v>
      </c>
      <c r="G27" s="103"/>
      <c r="H27" s="217"/>
      <c r="I27" s="227" t="s">
        <v>155</v>
      </c>
      <c r="J27" s="228" t="s">
        <v>156</v>
      </c>
      <c r="K27" s="217"/>
      <c r="L27" s="217"/>
      <c r="M27" s="217"/>
    </row>
    <row r="28" spans="1:13" ht="47.25">
      <c r="A28" s="123" t="s">
        <v>157</v>
      </c>
      <c r="B28" s="124">
        <v>1</v>
      </c>
      <c r="C28" s="125" t="s">
        <v>158</v>
      </c>
      <c r="D28" s="134">
        <v>8930.513235647937</v>
      </c>
      <c r="E28" s="114">
        <f>D28/$G$10/12</f>
        <v>1.6545340958292458</v>
      </c>
      <c r="F28" s="115">
        <f>D28/$H$10/12</f>
        <v>2.2744787173104974</v>
      </c>
      <c r="G28" s="103"/>
      <c r="H28" s="217"/>
      <c r="I28" s="218">
        <v>1.82</v>
      </c>
      <c r="J28" s="218" t="s">
        <v>159</v>
      </c>
      <c r="K28" s="217"/>
      <c r="L28" s="217"/>
      <c r="M28" s="217"/>
    </row>
    <row r="29" spans="1:13" ht="15">
      <c r="A29" s="137" t="s">
        <v>160</v>
      </c>
      <c r="B29" s="138"/>
      <c r="C29" s="138"/>
      <c r="D29" s="139"/>
      <c r="E29" s="138"/>
      <c r="F29" s="140"/>
      <c r="G29" s="141">
        <f>SUM(D30:D40)</f>
        <v>5540.638702556938</v>
      </c>
      <c r="H29" s="229">
        <f>SUM(F30:F40)</f>
        <v>1.4111243639356505</v>
      </c>
      <c r="I29" s="218"/>
      <c r="J29" s="218"/>
      <c r="K29" s="217"/>
      <c r="L29" s="217"/>
      <c r="M29" s="217"/>
    </row>
    <row r="30" spans="1:13" ht="44.25" customHeight="1">
      <c r="A30" s="250" t="s">
        <v>161</v>
      </c>
      <c r="B30" s="252" t="s">
        <v>162</v>
      </c>
      <c r="C30" s="253"/>
      <c r="D30" s="134"/>
      <c r="E30" s="114"/>
      <c r="F30" s="115">
        <f aca="true" t="shared" si="2" ref="F30:F40">D30/$H$10/12</f>
        <v>0</v>
      </c>
      <c r="G30" s="142"/>
      <c r="H30" s="230"/>
      <c r="I30" s="227">
        <v>72.08</v>
      </c>
      <c r="J30" s="228" t="s">
        <v>163</v>
      </c>
      <c r="K30" s="230"/>
      <c r="L30" s="230"/>
      <c r="M30" s="230"/>
    </row>
    <row r="31" spans="1:13" ht="15.75">
      <c r="A31" s="251"/>
      <c r="B31" s="99">
        <v>2</v>
      </c>
      <c r="C31" s="143" t="s">
        <v>164</v>
      </c>
      <c r="D31" s="134">
        <v>0</v>
      </c>
      <c r="E31" s="114">
        <f>D31/$G$10/12</f>
        <v>0</v>
      </c>
      <c r="F31" s="115">
        <f t="shared" si="2"/>
        <v>0</v>
      </c>
      <c r="G31" s="142"/>
      <c r="H31" s="230"/>
      <c r="I31" s="231"/>
      <c r="J31" s="218"/>
      <c r="K31" s="230"/>
      <c r="L31" s="230"/>
      <c r="M31" s="230"/>
    </row>
    <row r="32" spans="1:13" ht="29.25" customHeight="1">
      <c r="A32" s="251"/>
      <c r="B32" s="254" t="s">
        <v>165</v>
      </c>
      <c r="C32" s="255"/>
      <c r="D32" s="134"/>
      <c r="E32" s="114"/>
      <c r="F32" s="115">
        <f t="shared" si="2"/>
        <v>0</v>
      </c>
      <c r="G32" s="142"/>
      <c r="H32" s="230"/>
      <c r="I32" s="231">
        <v>0.16</v>
      </c>
      <c r="J32" s="218" t="s">
        <v>159</v>
      </c>
      <c r="K32" s="230"/>
      <c r="L32" s="230"/>
      <c r="M32" s="230"/>
    </row>
    <row r="33" spans="1:13" ht="15.75">
      <c r="A33" s="251"/>
      <c r="B33" s="99">
        <v>2</v>
      </c>
      <c r="C33" s="143" t="s">
        <v>164</v>
      </c>
      <c r="D33" s="134">
        <v>1230.320445238912</v>
      </c>
      <c r="E33" s="114">
        <f>D33/$G$10/12</f>
        <v>0.22793842545555654</v>
      </c>
      <c r="F33" s="115">
        <f t="shared" si="2"/>
        <v>0.3133456716684271</v>
      </c>
      <c r="G33" s="142"/>
      <c r="H33" s="230"/>
      <c r="I33" s="231"/>
      <c r="J33" s="218"/>
      <c r="K33" s="230"/>
      <c r="L33" s="230"/>
      <c r="M33" s="230"/>
    </row>
    <row r="34" spans="1:13" ht="29.25" customHeight="1">
      <c r="A34" s="251"/>
      <c r="B34" s="254" t="s">
        <v>166</v>
      </c>
      <c r="C34" s="255"/>
      <c r="D34" s="134"/>
      <c r="E34" s="114"/>
      <c r="F34" s="115">
        <f t="shared" si="2"/>
        <v>0</v>
      </c>
      <c r="G34" s="142"/>
      <c r="H34" s="230"/>
      <c r="I34" s="231"/>
      <c r="J34" s="218"/>
      <c r="K34" s="230"/>
      <c r="L34" s="230"/>
      <c r="M34" s="230"/>
    </row>
    <row r="35" spans="1:13" ht="15.75">
      <c r="A35" s="251"/>
      <c r="B35" s="99">
        <v>12</v>
      </c>
      <c r="C35" s="143" t="s">
        <v>164</v>
      </c>
      <c r="D35" s="134">
        <v>192.10007351943605</v>
      </c>
      <c r="E35" s="114">
        <f>D35/$G$10/12</f>
        <v>0.03558990542452869</v>
      </c>
      <c r="F35" s="115">
        <f t="shared" si="2"/>
        <v>0.04892524284826713</v>
      </c>
      <c r="G35" s="142"/>
      <c r="H35" s="230"/>
      <c r="I35" s="231"/>
      <c r="J35" s="218"/>
      <c r="K35" s="230"/>
      <c r="L35" s="230"/>
      <c r="M35" s="230"/>
    </row>
    <row r="36" spans="1:13" ht="30">
      <c r="A36" s="251"/>
      <c r="B36" s="254" t="s">
        <v>167</v>
      </c>
      <c r="C36" s="255"/>
      <c r="D36" s="134"/>
      <c r="E36" s="114"/>
      <c r="F36" s="115">
        <f t="shared" si="2"/>
        <v>0</v>
      </c>
      <c r="G36" s="142"/>
      <c r="H36" s="230"/>
      <c r="I36" s="227" t="s">
        <v>168</v>
      </c>
      <c r="J36" s="228" t="s">
        <v>169</v>
      </c>
      <c r="K36" s="230"/>
      <c r="L36" s="230"/>
      <c r="M36" s="230"/>
    </row>
    <row r="37" spans="1:13" ht="15.75">
      <c r="A37" s="251"/>
      <c r="B37" s="99">
        <v>12</v>
      </c>
      <c r="C37" s="143" t="s">
        <v>148</v>
      </c>
      <c r="D37" s="134">
        <v>447.8501837985903</v>
      </c>
      <c r="E37" s="114">
        <f>D37/$G$10/12</f>
        <v>0.08297209570894291</v>
      </c>
      <c r="F37" s="115">
        <f t="shared" si="2"/>
        <v>0.11406127337983657</v>
      </c>
      <c r="G37" s="142"/>
      <c r="H37" s="230"/>
      <c r="I37" s="231"/>
      <c r="J37" s="218"/>
      <c r="K37" s="230"/>
      <c r="L37" s="230"/>
      <c r="M37" s="230"/>
    </row>
    <row r="38" spans="1:13" ht="75" customHeight="1">
      <c r="A38" s="144" t="s">
        <v>170</v>
      </c>
      <c r="B38" s="244" t="s">
        <v>171</v>
      </c>
      <c r="C38" s="245"/>
      <c r="D38" s="134">
        <v>1619.28</v>
      </c>
      <c r="E38" s="114">
        <f>D38/$G$10/12</f>
        <v>0.3</v>
      </c>
      <c r="F38" s="115">
        <f t="shared" si="2"/>
        <v>0.4124083129584352</v>
      </c>
      <c r="G38" s="142"/>
      <c r="H38" s="230"/>
      <c r="I38" s="231">
        <v>0.97</v>
      </c>
      <c r="J38" s="218" t="s">
        <v>134</v>
      </c>
      <c r="K38" s="230"/>
      <c r="L38" s="230"/>
      <c r="M38" s="230"/>
    </row>
    <row r="39" spans="1:13" ht="15.75">
      <c r="A39" s="145" t="s">
        <v>172</v>
      </c>
      <c r="B39" s="146">
        <v>1</v>
      </c>
      <c r="C39" s="29" t="s">
        <v>148</v>
      </c>
      <c r="D39" s="134">
        <v>971.568</v>
      </c>
      <c r="E39" s="114">
        <f>D39/$G$10/12</f>
        <v>0.17999999999999997</v>
      </c>
      <c r="F39" s="115">
        <f t="shared" si="2"/>
        <v>0.2474449877750611</v>
      </c>
      <c r="G39" s="142"/>
      <c r="H39" s="230"/>
      <c r="I39" s="246">
        <v>1.46</v>
      </c>
      <c r="J39" s="246" t="s">
        <v>134</v>
      </c>
      <c r="K39" s="230"/>
      <c r="L39" s="230"/>
      <c r="M39" s="230"/>
    </row>
    <row r="40" spans="1:13" ht="15.75">
      <c r="A40" s="145" t="s">
        <v>173</v>
      </c>
      <c r="B40" s="147">
        <v>1</v>
      </c>
      <c r="C40" s="31" t="s">
        <v>148</v>
      </c>
      <c r="D40" s="134">
        <v>1079.52</v>
      </c>
      <c r="E40" s="114">
        <f>D40/$G$10/12</f>
        <v>0.19999999999999998</v>
      </c>
      <c r="F40" s="115">
        <f t="shared" si="2"/>
        <v>0.2749388753056235</v>
      </c>
      <c r="G40" s="142"/>
      <c r="H40" s="230"/>
      <c r="I40" s="246"/>
      <c r="J40" s="246"/>
      <c r="K40" s="230"/>
      <c r="L40" s="230"/>
      <c r="M40" s="230"/>
    </row>
    <row r="41" spans="1:13" ht="15">
      <c r="A41" s="148" t="s">
        <v>174</v>
      </c>
      <c r="B41" s="149"/>
      <c r="C41" s="149"/>
      <c r="D41" s="150">
        <f>SUM(D13:D40)</f>
        <v>86418.49529424738</v>
      </c>
      <c r="E41" s="150">
        <f>SUM(E13:E40)</f>
        <v>16.010540850423773</v>
      </c>
      <c r="F41" s="151"/>
      <c r="G41" s="152"/>
      <c r="H41" s="232"/>
      <c r="I41" s="218"/>
      <c r="J41" s="218"/>
      <c r="K41" s="217"/>
      <c r="L41" s="217"/>
      <c r="M41" s="217"/>
    </row>
    <row r="42" spans="1:13" ht="15.75">
      <c r="A42" s="153" t="s">
        <v>175</v>
      </c>
      <c r="B42" s="154"/>
      <c r="C42" s="154"/>
      <c r="D42" s="155">
        <f>D41*0.1</f>
        <v>8641.849529424739</v>
      </c>
      <c r="E42" s="154"/>
      <c r="F42" s="156"/>
      <c r="G42" s="157"/>
      <c r="H42" s="233"/>
      <c r="I42" s="218"/>
      <c r="J42" s="218"/>
      <c r="K42" s="217"/>
      <c r="L42" s="217"/>
      <c r="M42" s="217"/>
    </row>
    <row r="43" spans="1:13" ht="15.75">
      <c r="A43" s="148" t="s">
        <v>176</v>
      </c>
      <c r="B43" s="149"/>
      <c r="C43" s="149"/>
      <c r="D43" s="158">
        <f>D41+D42</f>
        <v>95060.34482367212</v>
      </c>
      <c r="E43" s="159">
        <f>D43/$G$10/12</f>
        <v>17.611594935466155</v>
      </c>
      <c r="F43" s="151"/>
      <c r="G43" s="160">
        <f>G12+G14+G23+G29+G41+D42</f>
        <v>95060.3448236721</v>
      </c>
      <c r="H43" s="232"/>
      <c r="I43" s="218"/>
      <c r="J43" s="218"/>
      <c r="K43" s="217"/>
      <c r="L43" s="217"/>
      <c r="M43" s="217"/>
    </row>
    <row r="44" spans="1:13" ht="15.75">
      <c r="A44" s="161"/>
      <c r="B44" s="162"/>
      <c r="C44" s="162"/>
      <c r="D44" s="163"/>
      <c r="E44" s="164"/>
      <c r="F44" s="165"/>
      <c r="G44" s="166"/>
      <c r="H44" s="220"/>
      <c r="I44" s="220"/>
      <c r="J44" s="218"/>
      <c r="K44" s="234"/>
      <c r="L44" s="234"/>
      <c r="M44" s="234"/>
    </row>
    <row r="45" spans="1:13" ht="15.75" hidden="1">
      <c r="A45" s="167" t="s">
        <v>177</v>
      </c>
      <c r="B45" s="168">
        <f>G10-C45</f>
        <v>0</v>
      </c>
      <c r="C45" s="167">
        <v>449.8</v>
      </c>
      <c r="D45" s="160">
        <v>108988.71896482776</v>
      </c>
      <c r="E45" s="169">
        <f>D45/C45/12</f>
        <v>20.192070358090216</v>
      </c>
      <c r="F45" s="170"/>
      <c r="G45" s="171" t="s">
        <v>178</v>
      </c>
      <c r="H45" s="172">
        <f>E43/E45</f>
        <v>0.8722035246083539</v>
      </c>
      <c r="I45" s="218"/>
      <c r="J45" s="218"/>
      <c r="K45" s="217" t="s">
        <v>178</v>
      </c>
      <c r="L45" s="217"/>
      <c r="M45" s="217"/>
    </row>
    <row r="46" spans="1:13" ht="15.75" hidden="1">
      <c r="A46" s="75"/>
      <c r="B46" s="75"/>
      <c r="C46" s="75"/>
      <c r="D46" s="173">
        <f>D45/1.18</f>
        <v>92363.3211566337</v>
      </c>
      <c r="E46" s="174">
        <f>E45/1.18</f>
        <v>17.111924032279845</v>
      </c>
      <c r="F46" s="175"/>
      <c r="G46" s="176" t="s">
        <v>179</v>
      </c>
      <c r="H46" s="177">
        <f>E43/E46</f>
        <v>1.0292001590378577</v>
      </c>
      <c r="I46" s="218"/>
      <c r="J46" s="218"/>
      <c r="K46" s="217"/>
      <c r="L46" s="217"/>
      <c r="M46" s="217"/>
    </row>
    <row r="47" spans="1:13" ht="15.75" hidden="1">
      <c r="A47" s="75"/>
      <c r="B47" s="75"/>
      <c r="C47" s="75"/>
      <c r="D47" s="164"/>
      <c r="E47" s="164"/>
      <c r="F47" s="178"/>
      <c r="G47" s="100"/>
      <c r="H47" s="179"/>
      <c r="I47" s="218"/>
      <c r="J47" s="218"/>
      <c r="K47" s="217" t="s">
        <v>180</v>
      </c>
      <c r="L47" s="217"/>
      <c r="M47" s="217"/>
    </row>
    <row r="48" spans="1:13" ht="15" hidden="1">
      <c r="A48" s="75"/>
      <c r="B48" s="75"/>
      <c r="C48" s="75"/>
      <c r="D48" s="180">
        <f>E48*G10*12</f>
        <v>57538.416000000005</v>
      </c>
      <c r="E48" s="180">
        <v>10.66</v>
      </c>
      <c r="F48" s="180"/>
      <c r="G48" s="180" t="s">
        <v>180</v>
      </c>
      <c r="H48" s="235">
        <f>E43/E48</f>
        <v>1.6521195999499207</v>
      </c>
      <c r="I48" s="218"/>
      <c r="J48" s="218"/>
      <c r="K48" s="217" t="s">
        <v>181</v>
      </c>
      <c r="L48" s="217"/>
      <c r="M48" s="217"/>
    </row>
    <row r="49" spans="1:13" ht="15" hidden="1">
      <c r="A49" s="75"/>
      <c r="B49" s="75"/>
      <c r="C49" s="75"/>
      <c r="D49" s="181">
        <f>D43-D48</f>
        <v>37521.92882367211</v>
      </c>
      <c r="E49" s="181">
        <f>E43-E48</f>
        <v>6.951594935466154</v>
      </c>
      <c r="F49" s="182"/>
      <c r="G49" s="182" t="s">
        <v>182</v>
      </c>
      <c r="H49" s="217"/>
      <c r="I49" s="218"/>
      <c r="J49" s="218"/>
      <c r="K49" s="217"/>
      <c r="L49" s="217"/>
      <c r="M49" s="217"/>
    </row>
    <row r="50" spans="1:13" ht="15" hidden="1">
      <c r="A50" s="75"/>
      <c r="B50" s="75"/>
      <c r="C50" s="75"/>
      <c r="D50" s="75"/>
      <c r="E50" s="75"/>
      <c r="F50" s="75"/>
      <c r="G50" s="75"/>
      <c r="H50" s="217"/>
      <c r="I50" s="218"/>
      <c r="J50" s="218"/>
      <c r="K50" s="217"/>
      <c r="L50" s="217"/>
      <c r="M50" s="217"/>
    </row>
    <row r="51" spans="1:13" ht="15" hidden="1">
      <c r="A51" s="75"/>
      <c r="B51" s="75"/>
      <c r="C51" s="75"/>
      <c r="D51" s="75"/>
      <c r="E51" s="75"/>
      <c r="F51" s="75"/>
      <c r="G51" s="75"/>
      <c r="H51" s="217"/>
      <c r="I51" s="218"/>
      <c r="J51" s="218"/>
      <c r="K51" s="217"/>
      <c r="L51" s="217"/>
      <c r="M51" s="217"/>
    </row>
    <row r="52" spans="1:13" ht="15" hidden="1">
      <c r="A52" s="75"/>
      <c r="B52" s="75"/>
      <c r="C52" s="75"/>
      <c r="D52" s="75"/>
      <c r="E52" s="75"/>
      <c r="F52" s="75"/>
      <c r="G52" s="75"/>
      <c r="H52" s="217"/>
      <c r="I52" s="218"/>
      <c r="J52" s="218"/>
      <c r="K52" s="217"/>
      <c r="L52" s="217"/>
      <c r="M52" s="217"/>
    </row>
    <row r="53" spans="1:13" ht="15" hidden="1">
      <c r="A53" s="75"/>
      <c r="B53" s="75"/>
      <c r="C53" s="75"/>
      <c r="D53" s="75"/>
      <c r="E53" s="75"/>
      <c r="F53" s="75"/>
      <c r="G53" s="75"/>
      <c r="H53" s="217"/>
      <c r="I53" s="218"/>
      <c r="J53" s="218"/>
      <c r="K53" s="217"/>
      <c r="L53" s="217"/>
      <c r="M53" s="217"/>
    </row>
    <row r="54" spans="1:13" ht="15" hidden="1">
      <c r="A54" s="75"/>
      <c r="B54" s="75"/>
      <c r="C54" s="75"/>
      <c r="D54" s="75"/>
      <c r="E54" s="75"/>
      <c r="F54" s="75"/>
      <c r="G54" s="75"/>
      <c r="H54" s="217"/>
      <c r="I54" s="218"/>
      <c r="J54" s="218"/>
      <c r="K54" s="217"/>
      <c r="L54" s="217"/>
      <c r="M54" s="217"/>
    </row>
    <row r="55" spans="1:13" ht="15" hidden="1">
      <c r="A55" s="75"/>
      <c r="B55" s="75"/>
      <c r="C55" s="75"/>
      <c r="D55" s="75"/>
      <c r="E55" s="75"/>
      <c r="F55" s="75"/>
      <c r="G55" s="75"/>
      <c r="H55" s="217"/>
      <c r="I55" s="218"/>
      <c r="J55" s="218"/>
      <c r="K55" s="217"/>
      <c r="L55" s="217"/>
      <c r="M55" s="217"/>
    </row>
    <row r="56" spans="1:13" ht="15">
      <c r="A56" s="75"/>
      <c r="B56" s="75"/>
      <c r="C56" s="75"/>
      <c r="D56" s="75"/>
      <c r="E56" s="75"/>
      <c r="F56" s="75"/>
      <c r="G56" s="75"/>
      <c r="H56" s="217"/>
      <c r="I56" s="218"/>
      <c r="J56" s="218"/>
      <c r="K56" s="217"/>
      <c r="L56" s="217"/>
      <c r="M56" s="217"/>
    </row>
    <row r="57" spans="1:13" ht="15">
      <c r="A57" s="75"/>
      <c r="B57" s="75"/>
      <c r="C57" s="75"/>
      <c r="D57" s="75"/>
      <c r="E57" s="75"/>
      <c r="F57" s="75"/>
      <c r="G57" s="75"/>
      <c r="H57" s="217"/>
      <c r="I57" s="218"/>
      <c r="J57" s="218"/>
      <c r="K57" s="217"/>
      <c r="L57" s="217"/>
      <c r="M57" s="217"/>
    </row>
    <row r="58" spans="1:13" ht="15">
      <c r="A58" s="75"/>
      <c r="B58" s="75"/>
      <c r="C58" s="75"/>
      <c r="D58" s="75"/>
      <c r="E58" s="75"/>
      <c r="F58" s="75"/>
      <c r="G58" s="75"/>
      <c r="H58" s="217"/>
      <c r="I58" s="218"/>
      <c r="J58" s="218"/>
      <c r="K58" s="217"/>
      <c r="L58" s="217"/>
      <c r="M58" s="217"/>
    </row>
    <row r="59" spans="1:13" ht="15">
      <c r="A59" s="75"/>
      <c r="B59" s="75"/>
      <c r="C59" s="75"/>
      <c r="D59" s="75"/>
      <c r="E59" s="75"/>
      <c r="F59" s="75"/>
      <c r="G59" s="75"/>
      <c r="H59" s="217"/>
      <c r="I59" s="218"/>
      <c r="J59" s="218"/>
      <c r="K59" s="217"/>
      <c r="L59" s="217"/>
      <c r="M59" s="217"/>
    </row>
    <row r="60" spans="1:13" ht="15">
      <c r="A60" s="75"/>
      <c r="B60" s="75"/>
      <c r="C60" s="75"/>
      <c r="D60" s="75"/>
      <c r="E60" s="75"/>
      <c r="F60" s="75"/>
      <c r="G60" s="75"/>
      <c r="H60" s="217"/>
      <c r="I60" s="218"/>
      <c r="J60" s="218"/>
      <c r="K60" s="217"/>
      <c r="L60" s="217"/>
      <c r="M60" s="217"/>
    </row>
    <row r="61" spans="1:13" ht="15">
      <c r="A61" s="75"/>
      <c r="B61" s="75"/>
      <c r="C61" s="75"/>
      <c r="D61" s="75"/>
      <c r="E61" s="75"/>
      <c r="F61" s="75"/>
      <c r="G61" s="75"/>
      <c r="H61" s="217"/>
      <c r="I61" s="218"/>
      <c r="J61" s="218"/>
      <c r="K61" s="217"/>
      <c r="L61" s="217"/>
      <c r="M61" s="217"/>
    </row>
    <row r="62" spans="1:13" ht="15">
      <c r="A62" s="75"/>
      <c r="B62" s="75"/>
      <c r="C62" s="75"/>
      <c r="D62" s="75"/>
      <c r="E62" s="75"/>
      <c r="F62" s="75"/>
      <c r="G62" s="75"/>
      <c r="H62" s="217"/>
      <c r="I62" s="218"/>
      <c r="J62" s="218"/>
      <c r="K62" s="217"/>
      <c r="L62" s="217"/>
      <c r="M62" s="217"/>
    </row>
    <row r="63" spans="1:13" ht="15">
      <c r="A63" s="75"/>
      <c r="B63" s="75"/>
      <c r="C63" s="75"/>
      <c r="D63" s="75"/>
      <c r="E63" s="75"/>
      <c r="F63" s="75"/>
      <c r="G63" s="75"/>
      <c r="H63" s="217"/>
      <c r="I63" s="218"/>
      <c r="J63" s="218"/>
      <c r="K63" s="217"/>
      <c r="L63" s="217"/>
      <c r="M63" s="217"/>
    </row>
    <row r="64" spans="1:13" ht="15">
      <c r="A64" s="75"/>
      <c r="B64" s="75"/>
      <c r="C64" s="75"/>
      <c r="D64" s="75"/>
      <c r="E64" s="75"/>
      <c r="F64" s="75"/>
      <c r="G64" s="75"/>
      <c r="H64" s="217"/>
      <c r="I64" s="218"/>
      <c r="J64" s="218"/>
      <c r="K64" s="217"/>
      <c r="L64" s="217"/>
      <c r="M64" s="217"/>
    </row>
    <row r="65" spans="1:13" ht="15">
      <c r="A65" s="75"/>
      <c r="B65" s="75"/>
      <c r="C65" s="75"/>
      <c r="D65" s="75"/>
      <c r="E65" s="75"/>
      <c r="F65" s="75"/>
      <c r="G65" s="75"/>
      <c r="H65" s="217"/>
      <c r="I65" s="218"/>
      <c r="J65" s="218"/>
      <c r="K65" s="217"/>
      <c r="L65" s="217"/>
      <c r="M65" s="217"/>
    </row>
    <row r="66" spans="1:13" ht="15">
      <c r="A66" s="75"/>
      <c r="B66" s="75"/>
      <c r="C66" s="75"/>
      <c r="D66" s="75"/>
      <c r="E66" s="75"/>
      <c r="F66" s="75"/>
      <c r="G66" s="75"/>
      <c r="H66" s="217"/>
      <c r="I66" s="218"/>
      <c r="J66" s="218"/>
      <c r="K66" s="217"/>
      <c r="L66" s="217"/>
      <c r="M66" s="217"/>
    </row>
    <row r="67" spans="1:13" ht="15">
      <c r="A67" s="75"/>
      <c r="B67" s="75"/>
      <c r="C67" s="75"/>
      <c r="D67" s="75"/>
      <c r="E67" s="75"/>
      <c r="F67" s="75"/>
      <c r="G67" s="75"/>
      <c r="H67" s="217"/>
      <c r="I67" s="218"/>
      <c r="J67" s="218"/>
      <c r="K67" s="217"/>
      <c r="L67" s="217"/>
      <c r="M67" s="217"/>
    </row>
    <row r="68" spans="1:13" ht="15">
      <c r="A68" s="75"/>
      <c r="B68" s="75"/>
      <c r="C68" s="75"/>
      <c r="D68" s="75"/>
      <c r="E68" s="75"/>
      <c r="F68" s="75"/>
      <c r="G68" s="75"/>
      <c r="H68" s="217"/>
      <c r="I68" s="218"/>
      <c r="J68" s="218"/>
      <c r="K68" s="217"/>
      <c r="L68" s="217"/>
      <c r="M68" s="217"/>
    </row>
    <row r="69" spans="8:13" ht="12.75">
      <c r="H69" s="236"/>
      <c r="I69" s="236"/>
      <c r="J69" s="236"/>
      <c r="K69" s="236"/>
      <c r="L69" s="236"/>
      <c r="M69" s="236"/>
    </row>
    <row r="70" spans="8:13" ht="12.75">
      <c r="H70" s="236"/>
      <c r="I70" s="236"/>
      <c r="J70" s="236"/>
      <c r="K70" s="236"/>
      <c r="L70" s="236"/>
      <c r="M70" s="236"/>
    </row>
    <row r="71" spans="8:13" ht="12.75">
      <c r="H71" s="236"/>
      <c r="I71" s="236"/>
      <c r="J71" s="236"/>
      <c r="K71" s="236"/>
      <c r="L71" s="236"/>
      <c r="M71" s="236"/>
    </row>
    <row r="72" spans="8:13" ht="12.75">
      <c r="H72" s="236"/>
      <c r="I72" s="236"/>
      <c r="J72" s="236"/>
      <c r="K72" s="236"/>
      <c r="L72" s="236"/>
      <c r="M72" s="236"/>
    </row>
    <row r="73" spans="8:13" ht="12.75">
      <c r="H73" s="236"/>
      <c r="I73" s="236"/>
      <c r="J73" s="236"/>
      <c r="K73" s="236"/>
      <c r="L73" s="236"/>
      <c r="M73" s="236"/>
    </row>
    <row r="74" spans="8:13" ht="12.75">
      <c r="H74" s="236"/>
      <c r="I74" s="236"/>
      <c r="J74" s="236"/>
      <c r="K74" s="236"/>
      <c r="L74" s="236"/>
      <c r="M74" s="236"/>
    </row>
    <row r="75" spans="8:13" ht="12.75">
      <c r="H75" s="236"/>
      <c r="I75" s="236"/>
      <c r="J75" s="236"/>
      <c r="K75" s="236"/>
      <c r="L75" s="236"/>
      <c r="M75" s="236"/>
    </row>
    <row r="76" spans="8:13" ht="12.75">
      <c r="H76" s="236"/>
      <c r="I76" s="236"/>
      <c r="J76" s="236"/>
      <c r="K76" s="236"/>
      <c r="L76" s="236"/>
      <c r="M76" s="236"/>
    </row>
    <row r="77" spans="8:13" ht="12.75">
      <c r="H77" s="236"/>
      <c r="I77" s="236"/>
      <c r="J77" s="236"/>
      <c r="K77" s="236"/>
      <c r="L77" s="236"/>
      <c r="M77" s="236"/>
    </row>
    <row r="78" spans="8:13" ht="12.75">
      <c r="H78" s="236"/>
      <c r="I78" s="236"/>
      <c r="J78" s="236"/>
      <c r="K78" s="236"/>
      <c r="L78" s="236"/>
      <c r="M78" s="236"/>
    </row>
    <row r="79" spans="8:13" ht="12.75">
      <c r="H79" s="236"/>
      <c r="I79" s="236"/>
      <c r="J79" s="236"/>
      <c r="K79" s="236"/>
      <c r="L79" s="236"/>
      <c r="M79" s="236"/>
    </row>
    <row r="80" spans="8:13" ht="12.75">
      <c r="H80" s="236"/>
      <c r="I80" s="236"/>
      <c r="J80" s="236"/>
      <c r="K80" s="236"/>
      <c r="L80" s="236"/>
      <c r="M80" s="236"/>
    </row>
    <row r="81" spans="8:13" ht="12.75">
      <c r="H81" s="236"/>
      <c r="I81" s="236"/>
      <c r="J81" s="236"/>
      <c r="K81" s="236"/>
      <c r="L81" s="236"/>
      <c r="M81" s="236"/>
    </row>
    <row r="82" spans="8:13" ht="12.75">
      <c r="H82" s="236"/>
      <c r="I82" s="236"/>
      <c r="J82" s="236"/>
      <c r="K82" s="236"/>
      <c r="L82" s="236"/>
      <c r="M82" s="236"/>
    </row>
    <row r="83" spans="8:13" ht="12.75">
      <c r="H83" s="236"/>
      <c r="I83" s="236"/>
      <c r="J83" s="236"/>
      <c r="K83" s="236"/>
      <c r="L83" s="236"/>
      <c r="M83" s="236"/>
    </row>
    <row r="84" spans="8:13" ht="12.75">
      <c r="H84" s="236"/>
      <c r="I84" s="236"/>
      <c r="J84" s="236"/>
      <c r="K84" s="236"/>
      <c r="L84" s="236"/>
      <c r="M84" s="236"/>
    </row>
    <row r="85" spans="8:13" ht="12.75">
      <c r="H85" s="236"/>
      <c r="I85" s="236"/>
      <c r="J85" s="236"/>
      <c r="K85" s="236"/>
      <c r="L85" s="236"/>
      <c r="M85" s="236"/>
    </row>
    <row r="86" spans="8:13" ht="12.75">
      <c r="H86" s="236"/>
      <c r="I86" s="236"/>
      <c r="J86" s="236"/>
      <c r="K86" s="236"/>
      <c r="L86" s="236"/>
      <c r="M86" s="236"/>
    </row>
    <row r="87" spans="8:13" ht="12.75">
      <c r="H87" s="236"/>
      <c r="I87" s="236"/>
      <c r="J87" s="236"/>
      <c r="K87" s="236"/>
      <c r="L87" s="236"/>
      <c r="M87" s="236"/>
    </row>
    <row r="88" spans="8:13" ht="12.75">
      <c r="H88" s="236"/>
      <c r="I88" s="236"/>
      <c r="J88" s="236"/>
      <c r="K88" s="236"/>
      <c r="L88" s="236"/>
      <c r="M88" s="236"/>
    </row>
    <row r="89" spans="8:13" ht="12.75">
      <c r="H89" s="236"/>
      <c r="I89" s="236"/>
      <c r="J89" s="236"/>
      <c r="K89" s="236"/>
      <c r="L89" s="236"/>
      <c r="M89" s="236"/>
    </row>
    <row r="90" spans="8:13" ht="12.75">
      <c r="H90" s="236"/>
      <c r="I90" s="236"/>
      <c r="J90" s="236"/>
      <c r="K90" s="236"/>
      <c r="L90" s="236"/>
      <c r="M90" s="236"/>
    </row>
    <row r="91" spans="8:13" ht="12.75">
      <c r="H91" s="236"/>
      <c r="I91" s="236"/>
      <c r="J91" s="236"/>
      <c r="K91" s="236"/>
      <c r="L91" s="236"/>
      <c r="M91" s="236"/>
    </row>
    <row r="92" spans="8:13" ht="12.75">
      <c r="H92" s="236"/>
      <c r="I92" s="236"/>
      <c r="J92" s="236"/>
      <c r="K92" s="236"/>
      <c r="L92" s="236"/>
      <c r="M92" s="236"/>
    </row>
    <row r="93" spans="8:13" ht="12.75">
      <c r="H93" s="236"/>
      <c r="I93" s="236"/>
      <c r="J93" s="236"/>
      <c r="K93" s="236"/>
      <c r="L93" s="236"/>
      <c r="M93" s="236"/>
    </row>
    <row r="94" spans="8:13" ht="12.75">
      <c r="H94" s="236"/>
      <c r="I94" s="236"/>
      <c r="J94" s="236"/>
      <c r="K94" s="236"/>
      <c r="L94" s="236"/>
      <c r="M94" s="236"/>
    </row>
    <row r="95" spans="8:13" ht="12.75">
      <c r="H95" s="236"/>
      <c r="I95" s="236"/>
      <c r="J95" s="236"/>
      <c r="K95" s="236"/>
      <c r="L95" s="236"/>
      <c r="M95" s="236"/>
    </row>
    <row r="96" spans="8:13" ht="12.75">
      <c r="H96" s="236"/>
      <c r="I96" s="236"/>
      <c r="J96" s="236"/>
      <c r="K96" s="236"/>
      <c r="L96" s="236"/>
      <c r="M96" s="236"/>
    </row>
    <row r="97" spans="8:13" ht="12.75">
      <c r="H97" s="236"/>
      <c r="I97" s="236"/>
      <c r="J97" s="236"/>
      <c r="K97" s="236"/>
      <c r="L97" s="236"/>
      <c r="M97" s="236"/>
    </row>
    <row r="98" spans="8:13" ht="12.75">
      <c r="H98" s="236"/>
      <c r="I98" s="236"/>
      <c r="J98" s="236"/>
      <c r="K98" s="236"/>
      <c r="L98" s="236"/>
      <c r="M98" s="236"/>
    </row>
    <row r="99" spans="8:13" ht="12.75">
      <c r="H99" s="236"/>
      <c r="I99" s="236"/>
      <c r="J99" s="236"/>
      <c r="K99" s="236"/>
      <c r="L99" s="236"/>
      <c r="M99" s="236"/>
    </row>
    <row r="100" spans="8:13" ht="12.75">
      <c r="H100" s="236"/>
      <c r="I100" s="236"/>
      <c r="J100" s="236"/>
      <c r="K100" s="236"/>
      <c r="L100" s="236"/>
      <c r="M100" s="236"/>
    </row>
    <row r="101" spans="8:13" ht="12.75">
      <c r="H101" s="236"/>
      <c r="I101" s="236"/>
      <c r="J101" s="236"/>
      <c r="K101" s="236"/>
      <c r="L101" s="236"/>
      <c r="M101" s="236"/>
    </row>
    <row r="102" spans="8:13" ht="12.75">
      <c r="H102" s="236"/>
      <c r="I102" s="236"/>
      <c r="J102" s="236"/>
      <c r="K102" s="236"/>
      <c r="L102" s="236"/>
      <c r="M102" s="236"/>
    </row>
    <row r="103" spans="8:13" ht="12.75">
      <c r="H103" s="236"/>
      <c r="I103" s="236"/>
      <c r="J103" s="236"/>
      <c r="K103" s="236"/>
      <c r="L103" s="236"/>
      <c r="M103" s="236"/>
    </row>
    <row r="104" spans="8:13" ht="12.75">
      <c r="H104" s="236"/>
      <c r="I104" s="236"/>
      <c r="J104" s="236"/>
      <c r="K104" s="236"/>
      <c r="L104" s="236"/>
      <c r="M104" s="236"/>
    </row>
    <row r="105" spans="8:13" ht="12.75">
      <c r="H105" s="236"/>
      <c r="I105" s="236"/>
      <c r="J105" s="236"/>
      <c r="K105" s="236"/>
      <c r="L105" s="236"/>
      <c r="M105" s="236"/>
    </row>
    <row r="106" spans="8:13" ht="12.75">
      <c r="H106" s="236"/>
      <c r="I106" s="236"/>
      <c r="J106" s="236"/>
      <c r="K106" s="236"/>
      <c r="L106" s="236"/>
      <c r="M106" s="236"/>
    </row>
    <row r="107" spans="8:13" ht="12.75">
      <c r="H107" s="236"/>
      <c r="I107" s="236"/>
      <c r="J107" s="236"/>
      <c r="K107" s="236"/>
      <c r="L107" s="236"/>
      <c r="M107" s="236"/>
    </row>
    <row r="108" spans="8:13" ht="12.75">
      <c r="H108" s="236"/>
      <c r="I108" s="236"/>
      <c r="J108" s="236"/>
      <c r="K108" s="236"/>
      <c r="L108" s="236"/>
      <c r="M108" s="236"/>
    </row>
    <row r="109" spans="8:13" ht="12.75">
      <c r="H109" s="236"/>
      <c r="I109" s="236"/>
      <c r="J109" s="236"/>
      <c r="K109" s="236"/>
      <c r="L109" s="236"/>
      <c r="M109" s="236"/>
    </row>
    <row r="110" spans="8:13" ht="12.75">
      <c r="H110" s="236"/>
      <c r="I110" s="236"/>
      <c r="J110" s="236"/>
      <c r="K110" s="236"/>
      <c r="L110" s="236"/>
      <c r="M110" s="236"/>
    </row>
    <row r="111" spans="8:13" ht="12.75">
      <c r="H111" s="236"/>
      <c r="I111" s="236"/>
      <c r="J111" s="236"/>
      <c r="K111" s="236"/>
      <c r="L111" s="236"/>
      <c r="M111" s="236"/>
    </row>
    <row r="112" spans="8:13" ht="12.75">
      <c r="H112" s="236"/>
      <c r="I112" s="236"/>
      <c r="J112" s="236"/>
      <c r="K112" s="236"/>
      <c r="L112" s="236"/>
      <c r="M112" s="236"/>
    </row>
    <row r="113" spans="8:13" ht="12.75">
      <c r="H113" s="236"/>
      <c r="I113" s="236"/>
      <c r="J113" s="236"/>
      <c r="K113" s="236"/>
      <c r="L113" s="236"/>
      <c r="M113" s="236"/>
    </row>
    <row r="114" spans="8:13" ht="12.75">
      <c r="H114" s="236"/>
      <c r="I114" s="236"/>
      <c r="J114" s="236"/>
      <c r="K114" s="236"/>
      <c r="L114" s="236"/>
      <c r="M114" s="236"/>
    </row>
    <row r="115" spans="8:13" ht="12.75">
      <c r="H115" s="236"/>
      <c r="I115" s="236"/>
      <c r="J115" s="236"/>
      <c r="K115" s="236"/>
      <c r="L115" s="236"/>
      <c r="M115" s="236"/>
    </row>
    <row r="116" spans="8:13" ht="12.75">
      <c r="H116" s="236"/>
      <c r="I116" s="236"/>
      <c r="J116" s="236"/>
      <c r="K116" s="236"/>
      <c r="L116" s="236"/>
      <c r="M116" s="236"/>
    </row>
    <row r="117" spans="8:13" ht="12.75">
      <c r="H117" s="236"/>
      <c r="I117" s="236"/>
      <c r="J117" s="236"/>
      <c r="K117" s="236"/>
      <c r="L117" s="236"/>
      <c r="M117" s="236"/>
    </row>
    <row r="118" spans="8:13" ht="12.75">
      <c r="H118" s="236"/>
      <c r="I118" s="236"/>
      <c r="J118" s="236"/>
      <c r="K118" s="236"/>
      <c r="L118" s="236"/>
      <c r="M118" s="236"/>
    </row>
    <row r="119" spans="8:13" ht="12.75">
      <c r="H119" s="236"/>
      <c r="I119" s="236"/>
      <c r="J119" s="236"/>
      <c r="K119" s="236"/>
      <c r="L119" s="236"/>
      <c r="M119" s="236"/>
    </row>
    <row r="120" spans="8:13" ht="12.75">
      <c r="H120" s="236"/>
      <c r="I120" s="236"/>
      <c r="J120" s="236"/>
      <c r="K120" s="236"/>
      <c r="L120" s="236"/>
      <c r="M120" s="236"/>
    </row>
    <row r="121" spans="8:13" ht="12.75">
      <c r="H121" s="236"/>
      <c r="I121" s="236"/>
      <c r="J121" s="236"/>
      <c r="K121" s="236"/>
      <c r="L121" s="236"/>
      <c r="M121" s="236"/>
    </row>
    <row r="122" spans="8:13" ht="12.75">
      <c r="H122" s="236"/>
      <c r="I122" s="236"/>
      <c r="J122" s="236"/>
      <c r="K122" s="236"/>
      <c r="L122" s="236"/>
      <c r="M122" s="236"/>
    </row>
    <row r="123" spans="8:13" ht="12.75">
      <c r="H123" s="236"/>
      <c r="I123" s="236"/>
      <c r="J123" s="236"/>
      <c r="K123" s="236"/>
      <c r="L123" s="236"/>
      <c r="M123" s="236"/>
    </row>
    <row r="124" spans="8:13" ht="12.75">
      <c r="H124" s="236"/>
      <c r="I124" s="236"/>
      <c r="J124" s="236"/>
      <c r="K124" s="236"/>
      <c r="L124" s="236"/>
      <c r="M124" s="236"/>
    </row>
    <row r="125" spans="8:13" ht="12.75">
      <c r="H125" s="236"/>
      <c r="I125" s="236"/>
      <c r="J125" s="236"/>
      <c r="K125" s="236"/>
      <c r="L125" s="236"/>
      <c r="M125" s="236"/>
    </row>
    <row r="126" spans="8:13" ht="12.75">
      <c r="H126" s="236"/>
      <c r="I126" s="236"/>
      <c r="J126" s="236"/>
      <c r="K126" s="236"/>
      <c r="L126" s="236"/>
      <c r="M126" s="236"/>
    </row>
    <row r="127" spans="8:13" ht="12.75">
      <c r="H127" s="236"/>
      <c r="I127" s="236"/>
      <c r="J127" s="236"/>
      <c r="K127" s="236"/>
      <c r="L127" s="236"/>
      <c r="M127" s="236"/>
    </row>
    <row r="128" spans="8:13" ht="12.75">
      <c r="H128" s="236"/>
      <c r="I128" s="236"/>
      <c r="J128" s="236"/>
      <c r="K128" s="236"/>
      <c r="L128" s="236"/>
      <c r="M128" s="236"/>
    </row>
    <row r="129" spans="8:13" ht="12.75">
      <c r="H129" s="236"/>
      <c r="I129" s="236"/>
      <c r="J129" s="236"/>
      <c r="K129" s="236"/>
      <c r="L129" s="236"/>
      <c r="M129" s="236"/>
    </row>
    <row r="130" spans="8:13" ht="12.75">
      <c r="H130" s="236"/>
      <c r="I130" s="236"/>
      <c r="J130" s="236"/>
      <c r="K130" s="236"/>
      <c r="L130" s="236"/>
      <c r="M130" s="236"/>
    </row>
    <row r="131" spans="8:13" ht="12.75">
      <c r="H131" s="236"/>
      <c r="I131" s="236"/>
      <c r="J131" s="236"/>
      <c r="K131" s="236"/>
      <c r="L131" s="236"/>
      <c r="M131" s="236"/>
    </row>
    <row r="132" spans="8:13" ht="12.75">
      <c r="H132" s="236"/>
      <c r="I132" s="236"/>
      <c r="J132" s="236"/>
      <c r="K132" s="236"/>
      <c r="L132" s="236"/>
      <c r="M132" s="236"/>
    </row>
    <row r="133" spans="8:13" ht="12.75">
      <c r="H133" s="236"/>
      <c r="I133" s="236"/>
      <c r="J133" s="236"/>
      <c r="K133" s="236"/>
      <c r="L133" s="236"/>
      <c r="M133" s="236"/>
    </row>
    <row r="134" spans="8:13" ht="12.75">
      <c r="H134" s="236"/>
      <c r="I134" s="236"/>
      <c r="J134" s="236"/>
      <c r="K134" s="236"/>
      <c r="L134" s="236"/>
      <c r="M134" s="236"/>
    </row>
    <row r="135" spans="8:13" ht="12.75">
      <c r="H135" s="236"/>
      <c r="I135" s="236"/>
      <c r="J135" s="236"/>
      <c r="K135" s="236"/>
      <c r="L135" s="236"/>
      <c r="M135" s="236"/>
    </row>
    <row r="136" spans="8:13" ht="12.75">
      <c r="H136" s="236"/>
      <c r="I136" s="236"/>
      <c r="J136" s="236"/>
      <c r="K136" s="236"/>
      <c r="L136" s="236"/>
      <c r="M136" s="236"/>
    </row>
    <row r="137" spans="8:13" ht="12.75">
      <c r="H137" s="236"/>
      <c r="I137" s="236"/>
      <c r="J137" s="236"/>
      <c r="K137" s="236"/>
      <c r="L137" s="236"/>
      <c r="M137" s="236"/>
    </row>
    <row r="138" spans="8:13" ht="12.75">
      <c r="H138" s="236"/>
      <c r="I138" s="236"/>
      <c r="J138" s="236"/>
      <c r="K138" s="236"/>
      <c r="L138" s="236"/>
      <c r="M138" s="236"/>
    </row>
    <row r="139" spans="8:13" ht="12.75">
      <c r="H139" s="236"/>
      <c r="I139" s="236"/>
      <c r="J139" s="236"/>
      <c r="K139" s="236"/>
      <c r="L139" s="236"/>
      <c r="M139" s="236"/>
    </row>
    <row r="140" spans="8:13" ht="12.75">
      <c r="H140" s="236"/>
      <c r="I140" s="236"/>
      <c r="J140" s="236"/>
      <c r="K140" s="236"/>
      <c r="L140" s="236"/>
      <c r="M140" s="236"/>
    </row>
    <row r="141" spans="8:13" ht="12.75">
      <c r="H141" s="236"/>
      <c r="I141" s="236"/>
      <c r="J141" s="236"/>
      <c r="K141" s="236"/>
      <c r="L141" s="236"/>
      <c r="M141" s="236"/>
    </row>
    <row r="142" spans="8:13" ht="12.75">
      <c r="H142" s="236"/>
      <c r="I142" s="236"/>
      <c r="J142" s="236"/>
      <c r="K142" s="236"/>
      <c r="L142" s="236"/>
      <c r="M142" s="236"/>
    </row>
    <row r="143" spans="8:13" ht="12.75">
      <c r="H143" s="236"/>
      <c r="I143" s="236"/>
      <c r="J143" s="236"/>
      <c r="K143" s="236"/>
      <c r="L143" s="236"/>
      <c r="M143" s="236"/>
    </row>
    <row r="144" spans="8:13" ht="12.75">
      <c r="H144" s="236"/>
      <c r="I144" s="236"/>
      <c r="J144" s="236"/>
      <c r="K144" s="236"/>
      <c r="L144" s="236"/>
      <c r="M144" s="236"/>
    </row>
    <row r="145" spans="8:13" ht="12.75">
      <c r="H145" s="236"/>
      <c r="I145" s="236"/>
      <c r="J145" s="236"/>
      <c r="K145" s="236"/>
      <c r="L145" s="236"/>
      <c r="M145" s="236"/>
    </row>
    <row r="146" spans="8:13" ht="12.75">
      <c r="H146" s="236"/>
      <c r="I146" s="236"/>
      <c r="J146" s="236"/>
      <c r="K146" s="236"/>
      <c r="L146" s="236"/>
      <c r="M146" s="236"/>
    </row>
    <row r="147" spans="8:13" ht="12.75">
      <c r="H147" s="236"/>
      <c r="I147" s="236"/>
      <c r="J147" s="236"/>
      <c r="K147" s="236"/>
      <c r="L147" s="236"/>
      <c r="M147" s="236"/>
    </row>
    <row r="148" spans="8:13" ht="12.75">
      <c r="H148" s="236"/>
      <c r="I148" s="236"/>
      <c r="J148" s="236"/>
      <c r="K148" s="236"/>
      <c r="L148" s="236"/>
      <c r="M148" s="236"/>
    </row>
    <row r="149" spans="8:13" ht="12.75">
      <c r="H149" s="236"/>
      <c r="I149" s="236"/>
      <c r="J149" s="236"/>
      <c r="K149" s="236"/>
      <c r="L149" s="236"/>
      <c r="M149" s="236"/>
    </row>
    <row r="150" spans="8:13" ht="12.75">
      <c r="H150" s="236"/>
      <c r="I150" s="236"/>
      <c r="J150" s="236"/>
      <c r="K150" s="236"/>
      <c r="L150" s="236"/>
      <c r="M150" s="236"/>
    </row>
    <row r="151" spans="8:13" ht="12.75">
      <c r="H151" s="236"/>
      <c r="I151" s="236"/>
      <c r="J151" s="236"/>
      <c r="K151" s="236"/>
      <c r="L151" s="236"/>
      <c r="M151" s="236"/>
    </row>
    <row r="152" spans="8:13" ht="12.75">
      <c r="H152" s="236"/>
      <c r="I152" s="236"/>
      <c r="J152" s="236"/>
      <c r="K152" s="236"/>
      <c r="L152" s="236"/>
      <c r="M152" s="236"/>
    </row>
    <row r="153" spans="8:13" ht="12.75">
      <c r="H153" s="236"/>
      <c r="I153" s="236"/>
      <c r="J153" s="236"/>
      <c r="K153" s="236"/>
      <c r="L153" s="236"/>
      <c r="M153" s="236"/>
    </row>
    <row r="154" spans="8:13" ht="12.75">
      <c r="H154" s="236"/>
      <c r="I154" s="236"/>
      <c r="J154" s="236"/>
      <c r="K154" s="236"/>
      <c r="L154" s="236"/>
      <c r="M154" s="236"/>
    </row>
    <row r="155" spans="8:13" ht="12.75">
      <c r="H155" s="236"/>
      <c r="I155" s="236"/>
      <c r="J155" s="236"/>
      <c r="K155" s="236"/>
      <c r="L155" s="236"/>
      <c r="M155" s="236"/>
    </row>
    <row r="156" spans="8:13" ht="12.75">
      <c r="H156" s="236"/>
      <c r="I156" s="236"/>
      <c r="J156" s="236"/>
      <c r="K156" s="236"/>
      <c r="L156" s="236"/>
      <c r="M156" s="236"/>
    </row>
    <row r="157" spans="8:13" ht="12.75">
      <c r="H157" s="236"/>
      <c r="I157" s="236"/>
      <c r="J157" s="236"/>
      <c r="K157" s="236"/>
      <c r="L157" s="236"/>
      <c r="M157" s="236"/>
    </row>
    <row r="158" spans="8:13" ht="12.75">
      <c r="H158" s="236"/>
      <c r="I158" s="236"/>
      <c r="J158" s="236"/>
      <c r="K158" s="236"/>
      <c r="L158" s="236"/>
      <c r="M158" s="236"/>
    </row>
    <row r="159" spans="8:13" ht="12.75">
      <c r="H159" s="236"/>
      <c r="I159" s="236"/>
      <c r="J159" s="236"/>
      <c r="K159" s="236"/>
      <c r="L159" s="236"/>
      <c r="M159" s="236"/>
    </row>
    <row r="160" spans="8:13" ht="12.75">
      <c r="H160" s="236"/>
      <c r="I160" s="236"/>
      <c r="J160" s="236"/>
      <c r="K160" s="236"/>
      <c r="L160" s="236"/>
      <c r="M160" s="236"/>
    </row>
    <row r="161" spans="8:13" ht="12.75">
      <c r="H161" s="236"/>
      <c r="I161" s="236"/>
      <c r="J161" s="236"/>
      <c r="K161" s="236"/>
      <c r="L161" s="236"/>
      <c r="M161" s="236"/>
    </row>
    <row r="162" spans="8:13" ht="12.75">
      <c r="H162" s="236"/>
      <c r="I162" s="236"/>
      <c r="J162" s="236"/>
      <c r="K162" s="236"/>
      <c r="L162" s="236"/>
      <c r="M162" s="236"/>
    </row>
    <row r="163" spans="8:13" ht="12.75">
      <c r="H163" s="236"/>
      <c r="I163" s="236"/>
      <c r="J163" s="236"/>
      <c r="K163" s="236"/>
      <c r="L163" s="236"/>
      <c r="M163" s="236"/>
    </row>
    <row r="164" spans="8:13" ht="12.75">
      <c r="H164" s="236"/>
      <c r="I164" s="236"/>
      <c r="J164" s="236"/>
      <c r="K164" s="236"/>
      <c r="L164" s="236"/>
      <c r="M164" s="236"/>
    </row>
    <row r="165" spans="8:13" ht="12.75">
      <c r="H165" s="236"/>
      <c r="I165" s="236"/>
      <c r="J165" s="236"/>
      <c r="K165" s="236"/>
      <c r="L165" s="236"/>
      <c r="M165" s="236"/>
    </row>
    <row r="166" spans="8:13" ht="12.75">
      <c r="H166" s="236"/>
      <c r="I166" s="236"/>
      <c r="J166" s="236"/>
      <c r="K166" s="236"/>
      <c r="L166" s="236"/>
      <c r="M166" s="236"/>
    </row>
    <row r="167" spans="8:13" ht="12.75">
      <c r="H167" s="236"/>
      <c r="I167" s="236"/>
      <c r="J167" s="236"/>
      <c r="K167" s="236"/>
      <c r="L167" s="236"/>
      <c r="M167" s="236"/>
    </row>
    <row r="168" spans="8:13" ht="12.75">
      <c r="H168" s="236"/>
      <c r="I168" s="236"/>
      <c r="J168" s="236"/>
      <c r="K168" s="236"/>
      <c r="L168" s="236"/>
      <c r="M168" s="236"/>
    </row>
    <row r="169" spans="8:13" ht="12.75">
      <c r="H169" s="236"/>
      <c r="I169" s="236"/>
      <c r="J169" s="236"/>
      <c r="K169" s="236"/>
      <c r="L169" s="236"/>
      <c r="M169" s="236"/>
    </row>
    <row r="170" spans="8:13" ht="12.75">
      <c r="H170" s="236"/>
      <c r="I170" s="236"/>
      <c r="J170" s="236"/>
      <c r="K170" s="236"/>
      <c r="L170" s="236"/>
      <c r="M170" s="236"/>
    </row>
    <row r="171" spans="8:13" ht="12.75">
      <c r="H171" s="236"/>
      <c r="I171" s="236"/>
      <c r="J171" s="236"/>
      <c r="K171" s="236"/>
      <c r="L171" s="236"/>
      <c r="M171" s="236"/>
    </row>
    <row r="172" spans="8:13" ht="12.75">
      <c r="H172" s="236"/>
      <c r="I172" s="236"/>
      <c r="J172" s="236"/>
      <c r="K172" s="236"/>
      <c r="L172" s="236"/>
      <c r="M172" s="236"/>
    </row>
    <row r="173" spans="8:13" ht="12.75">
      <c r="H173" s="236"/>
      <c r="I173" s="236"/>
      <c r="J173" s="236"/>
      <c r="K173" s="236"/>
      <c r="L173" s="236"/>
      <c r="M173" s="236"/>
    </row>
    <row r="174" spans="8:13" ht="12.75">
      <c r="H174" s="236"/>
      <c r="I174" s="236"/>
      <c r="J174" s="236"/>
      <c r="K174" s="236"/>
      <c r="L174" s="236"/>
      <c r="M174" s="236"/>
    </row>
    <row r="175" spans="8:13" ht="12.75">
      <c r="H175" s="236"/>
      <c r="I175" s="236"/>
      <c r="J175" s="236"/>
      <c r="K175" s="236"/>
      <c r="L175" s="236"/>
      <c r="M175" s="236"/>
    </row>
    <row r="176" spans="8:13" ht="12.75">
      <c r="H176" s="236"/>
      <c r="I176" s="236"/>
      <c r="J176" s="236"/>
      <c r="K176" s="236"/>
      <c r="L176" s="236"/>
      <c r="M176" s="236"/>
    </row>
    <row r="177" spans="8:13" ht="12.75">
      <c r="H177" s="236"/>
      <c r="I177" s="236"/>
      <c r="J177" s="236"/>
      <c r="K177" s="236"/>
      <c r="L177" s="236"/>
      <c r="M177" s="236"/>
    </row>
    <row r="178" spans="8:13" ht="12.75">
      <c r="H178" s="236"/>
      <c r="I178" s="236"/>
      <c r="J178" s="236"/>
      <c r="K178" s="236"/>
      <c r="L178" s="236"/>
      <c r="M178" s="236"/>
    </row>
    <row r="179" spans="8:13" ht="12.75">
      <c r="H179" s="236"/>
      <c r="I179" s="236"/>
      <c r="J179" s="236"/>
      <c r="K179" s="236"/>
      <c r="L179" s="236"/>
      <c r="M179" s="236"/>
    </row>
    <row r="180" spans="8:13" ht="12.75">
      <c r="H180" s="236"/>
      <c r="I180" s="236"/>
      <c r="J180" s="236"/>
      <c r="K180" s="236"/>
      <c r="L180" s="236"/>
      <c r="M180" s="236"/>
    </row>
    <row r="181" spans="8:13" ht="12.75">
      <c r="H181" s="236"/>
      <c r="I181" s="236"/>
      <c r="J181" s="236"/>
      <c r="K181" s="236"/>
      <c r="L181" s="236"/>
      <c r="M181" s="236"/>
    </row>
    <row r="182" spans="8:13" ht="12.75">
      <c r="H182" s="236"/>
      <c r="I182" s="236"/>
      <c r="J182" s="236"/>
      <c r="K182" s="236"/>
      <c r="L182" s="236"/>
      <c r="M182" s="236"/>
    </row>
    <row r="183" spans="8:13" ht="12.75">
      <c r="H183" s="236"/>
      <c r="I183" s="236"/>
      <c r="J183" s="236"/>
      <c r="K183" s="236"/>
      <c r="L183" s="236"/>
      <c r="M183" s="236"/>
    </row>
  </sheetData>
  <sheetProtection/>
  <mergeCells count="14"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A8:E8"/>
    <mergeCell ref="B38:C38"/>
    <mergeCell ref="I39:I40"/>
    <mergeCell ref="C3:E3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9" sqref="A9:E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57421875" style="0" customWidth="1"/>
    <col min="4" max="4" width="12.00390625" style="0" customWidth="1"/>
    <col min="5" max="5" width="18.00390625" style="0" customWidth="1"/>
    <col min="7" max="9" width="0" style="0" hidden="1" customWidth="1"/>
  </cols>
  <sheetData>
    <row r="1" spans="1:5" ht="30" customHeight="1">
      <c r="A1" s="183"/>
      <c r="B1" s="183"/>
      <c r="C1" s="75"/>
      <c r="D1" s="237" t="s">
        <v>183</v>
      </c>
      <c r="E1" s="237"/>
    </row>
    <row r="2" spans="1:5" ht="15.75">
      <c r="A2" s="183"/>
      <c r="B2" s="183"/>
      <c r="C2" s="242" t="s">
        <v>1</v>
      </c>
      <c r="D2" s="242"/>
      <c r="E2" s="184"/>
    </row>
    <row r="3" spans="1:5" ht="48.75" customHeight="1">
      <c r="A3" s="183"/>
      <c r="B3" s="183"/>
      <c r="C3" s="243" t="s">
        <v>2</v>
      </c>
      <c r="D3" s="243"/>
      <c r="E3" s="243"/>
    </row>
    <row r="4" spans="1:5" ht="20.25" customHeight="1">
      <c r="A4" s="183"/>
      <c r="B4" s="183"/>
      <c r="C4" s="77"/>
      <c r="D4" s="78" t="s">
        <v>3</v>
      </c>
      <c r="E4" s="183"/>
    </row>
    <row r="5" spans="1:5" ht="15.75">
      <c r="A5" s="183"/>
      <c r="B5" s="183"/>
      <c r="C5" s="80" t="s">
        <v>206</v>
      </c>
      <c r="D5" s="78"/>
      <c r="E5" s="183"/>
    </row>
    <row r="6" spans="1:5" ht="12.75">
      <c r="A6" s="183"/>
      <c r="B6" s="183"/>
      <c r="C6" s="5" t="s">
        <v>4</v>
      </c>
      <c r="D6" s="82"/>
      <c r="E6" s="183"/>
    </row>
    <row r="7" spans="1:5" ht="17.25" customHeight="1">
      <c r="A7" s="183"/>
      <c r="B7" s="183"/>
      <c r="C7" s="6" t="s">
        <v>121</v>
      </c>
      <c r="D7" s="84"/>
      <c r="E7" s="183"/>
    </row>
    <row r="8" spans="1:5" ht="31.5" customHeight="1">
      <c r="A8" s="256" t="s">
        <v>124</v>
      </c>
      <c r="B8" s="256"/>
      <c r="C8" s="256"/>
      <c r="D8" s="256"/>
      <c r="E8" s="256"/>
    </row>
    <row r="9" spans="1:8" ht="34.5" customHeight="1">
      <c r="A9" s="247" t="s">
        <v>184</v>
      </c>
      <c r="B9" s="247"/>
      <c r="C9" s="247"/>
      <c r="D9" s="247"/>
      <c r="E9" s="247"/>
      <c r="G9" s="88">
        <v>327.2</v>
      </c>
      <c r="H9" s="89">
        <v>449.8</v>
      </c>
    </row>
    <row r="10" spans="1:5" ht="16.5">
      <c r="A10" s="185"/>
      <c r="B10" s="185"/>
      <c r="C10" s="185" t="s">
        <v>11</v>
      </c>
      <c r="D10" s="185"/>
      <c r="E10" s="185"/>
    </row>
    <row r="11" spans="1:5" ht="70.5" customHeight="1">
      <c r="A11" s="186"/>
      <c r="B11" s="248" t="s">
        <v>126</v>
      </c>
      <c r="C11" s="249"/>
      <c r="D11" s="187" t="s">
        <v>185</v>
      </c>
      <c r="E11" s="187" t="s">
        <v>186</v>
      </c>
    </row>
    <row r="12" spans="1:5" ht="15.75">
      <c r="A12" s="257" t="s">
        <v>187</v>
      </c>
      <c r="B12" s="258"/>
      <c r="C12" s="258"/>
      <c r="D12" s="258"/>
      <c r="E12" s="259"/>
    </row>
    <row r="13" spans="1:5" ht="31.5" customHeight="1">
      <c r="A13" s="110" t="s">
        <v>188</v>
      </c>
      <c r="B13" s="188">
        <v>1</v>
      </c>
      <c r="C13" s="189" t="s">
        <v>133</v>
      </c>
      <c r="D13" s="190">
        <v>5159.675723949245</v>
      </c>
      <c r="E13" s="191">
        <f>D13/12/$H$9</f>
        <v>0.9559203579274577</v>
      </c>
    </row>
    <row r="14" spans="1:5" ht="47.25">
      <c r="A14" s="98" t="s">
        <v>189</v>
      </c>
      <c r="B14" s="192">
        <v>12</v>
      </c>
      <c r="C14" s="193" t="s">
        <v>148</v>
      </c>
      <c r="D14" s="194">
        <v>0</v>
      </c>
      <c r="E14" s="195">
        <f>D14/12/$H$9</f>
        <v>0</v>
      </c>
    </row>
    <row r="15" spans="1:5" ht="31.5">
      <c r="A15" s="98" t="s">
        <v>190</v>
      </c>
      <c r="B15" s="192">
        <v>2</v>
      </c>
      <c r="C15" s="193" t="s">
        <v>148</v>
      </c>
      <c r="D15" s="194">
        <v>0</v>
      </c>
      <c r="E15" s="195">
        <f>D15/12/$H$9</f>
        <v>0</v>
      </c>
    </row>
    <row r="16" spans="1:5" ht="31.5">
      <c r="A16" s="98" t="s">
        <v>191</v>
      </c>
      <c r="B16" s="192">
        <v>1</v>
      </c>
      <c r="C16" s="193" t="s">
        <v>148</v>
      </c>
      <c r="D16" s="196">
        <v>0</v>
      </c>
      <c r="E16" s="197">
        <f>D16/12/$H$9</f>
        <v>0</v>
      </c>
    </row>
    <row r="17" spans="1:5" ht="31.5" customHeight="1">
      <c r="A17" s="260" t="s">
        <v>135</v>
      </c>
      <c r="B17" s="261"/>
      <c r="C17" s="261"/>
      <c r="D17" s="261"/>
      <c r="E17" s="262"/>
    </row>
    <row r="18" spans="1:5" ht="15.75">
      <c r="A18" s="110" t="s">
        <v>192</v>
      </c>
      <c r="B18" s="188">
        <v>4</v>
      </c>
      <c r="C18" s="189" t="s">
        <v>148</v>
      </c>
      <c r="D18" s="198">
        <v>0</v>
      </c>
      <c r="E18" s="195">
        <f>D18/12/$H$9</f>
        <v>0</v>
      </c>
    </row>
    <row r="19" spans="1:5" ht="15.75">
      <c r="A19" s="98" t="s">
        <v>193</v>
      </c>
      <c r="B19" s="199"/>
      <c r="C19" s="193" t="s">
        <v>133</v>
      </c>
      <c r="D19" s="194">
        <v>0</v>
      </c>
      <c r="E19" s="195">
        <f>D19/12/$H$9</f>
        <v>0</v>
      </c>
    </row>
    <row r="20" spans="1:5" ht="31.5">
      <c r="A20" s="123" t="s">
        <v>194</v>
      </c>
      <c r="B20" s="200">
        <v>1</v>
      </c>
      <c r="C20" s="201" t="s">
        <v>195</v>
      </c>
      <c r="D20" s="202">
        <v>2064.9216753614496</v>
      </c>
      <c r="E20" s="195">
        <f>D20/12/$H$9</f>
        <v>0.38256293081396353</v>
      </c>
    </row>
    <row r="21" spans="1:5" ht="15.75">
      <c r="A21" s="270" t="s">
        <v>196</v>
      </c>
      <c r="B21" s="271"/>
      <c r="C21" s="271"/>
      <c r="D21" s="272"/>
      <c r="E21" s="273"/>
    </row>
    <row r="22" spans="1:5" ht="83.25" customHeight="1">
      <c r="A22" s="203" t="s">
        <v>197</v>
      </c>
      <c r="B22" s="274" t="s">
        <v>198</v>
      </c>
      <c r="C22" s="275"/>
      <c r="D22" s="204">
        <v>0</v>
      </c>
      <c r="E22" s="195">
        <f>D22/12/$H$9</f>
        <v>0</v>
      </c>
    </row>
    <row r="23" spans="1:9" ht="15.75">
      <c r="A23" s="205" t="s">
        <v>199</v>
      </c>
      <c r="B23" s="276" t="s">
        <v>195</v>
      </c>
      <c r="C23" s="277"/>
      <c r="D23" s="206">
        <v>3137.3026299379812</v>
      </c>
      <c r="E23" s="207">
        <f>D23/12/$H$9</f>
        <v>0.5812402975281571</v>
      </c>
      <c r="F23" s="208"/>
      <c r="G23" s="208"/>
      <c r="H23" s="208"/>
      <c r="I23" s="208"/>
    </row>
    <row r="24" spans="1:5" ht="15.75">
      <c r="A24" s="278" t="s">
        <v>200</v>
      </c>
      <c r="B24" s="279"/>
      <c r="C24" s="279"/>
      <c r="D24" s="280"/>
      <c r="E24" s="281"/>
    </row>
    <row r="25" spans="1:5" ht="15.75">
      <c r="A25" s="209" t="s">
        <v>201</v>
      </c>
      <c r="B25" s="263"/>
      <c r="C25" s="264"/>
      <c r="D25" s="194"/>
      <c r="E25" s="210">
        <f>D25/12/$H$9</f>
        <v>0</v>
      </c>
    </row>
    <row r="26" spans="1:5" ht="31.5">
      <c r="A26" s="211" t="s">
        <v>202</v>
      </c>
      <c r="B26" s="265"/>
      <c r="C26" s="266"/>
      <c r="D26" s="194"/>
      <c r="E26" s="210">
        <f>D26/12/$H$9</f>
        <v>0</v>
      </c>
    </row>
    <row r="27" spans="1:5" ht="14.25">
      <c r="A27" s="267" t="s">
        <v>203</v>
      </c>
      <c r="B27" s="268"/>
      <c r="C27" s="268"/>
      <c r="D27" s="268"/>
      <c r="E27" s="269"/>
    </row>
    <row r="28" spans="1:5" ht="15.75">
      <c r="A28" s="212" t="s">
        <v>204</v>
      </c>
      <c r="B28" s="213"/>
      <c r="C28" s="213"/>
      <c r="D28" s="214">
        <f>D13+D14+D15+D16+D18+D19+D20+D22+D23+D25+D26</f>
        <v>10361.900029248676</v>
      </c>
      <c r="E28" s="215">
        <f>E13+E14+E15+E16+E18+E19+E20+E22+E23+E25+E26</f>
        <v>1.919723586269578</v>
      </c>
    </row>
    <row r="30" ht="12.75">
      <c r="D30" s="216"/>
    </row>
  </sheetData>
  <sheetProtection/>
  <mergeCells count="15"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  <mergeCell ref="D1:E1"/>
    <mergeCell ref="C2:D2"/>
    <mergeCell ref="C3:E3"/>
    <mergeCell ref="A8:E8"/>
    <mergeCell ref="A9:E9"/>
    <mergeCell ref="B11:C11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2012-07-27T05:22:38Z</cp:lastPrinted>
  <dcterms:created xsi:type="dcterms:W3CDTF">1996-10-08T23:32:33Z</dcterms:created>
  <dcterms:modified xsi:type="dcterms:W3CDTF">2012-07-27T05:22:42Z</dcterms:modified>
  <cp:category/>
  <cp:version/>
  <cp:contentType/>
  <cp:contentStatus/>
</cp:coreProperties>
</file>