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ие2" sheetId="2" r:id="rId2"/>
    <sheet name="Приложение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<sst xmlns="http://schemas.openxmlformats.org/spreadsheetml/2006/main" count="290" uniqueCount="203">
  <si>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</si>
  <si>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</si>
  <si>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</si>
  <si>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</si>
  <si>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</si>
  <si>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</si>
  <si>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</si>
  <si>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</si>
  <si>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</si>
  <si>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</si>
  <si>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Левый берег Каи, 76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</si>
  <si>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</si>
  <si>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</si>
  <si>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</si>
  <si>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</si>
  <si>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</si>
  <si>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</si>
  <si>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</si>
  <si>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</si>
  <si>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</si>
  <si>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</si>
  <si>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</si>
  <si>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</si>
  <si>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</si>
  <si>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</si>
  <si>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</si>
  <si>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</si>
  <si>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</si>
  <si>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</si>
  <si>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</si>
  <si>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</si>
  <si>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</si>
  <si>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</si>
  <si>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</si>
  <si>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</si>
  <si>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</si>
  <si>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</si>
  <si>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</si>
  <si>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</si>
  <si>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</si>
  <si>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</si>
  <si>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</si>
  <si>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</si>
  <si>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</si>
  <si>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</si>
  <si>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</si>
  <si>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</si>
  <si>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</si>
  <si>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</si>
  <si>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</si>
  <si>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</si>
  <si>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</si>
  <si>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</si>
  <si>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</si>
  <si>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</si>
  <si>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</si>
  <si>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</si>
  <si>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</si>
  <si>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</si>
  <si>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</si>
  <si>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</si>
  <si>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</si>
  <si>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бетонный</t>
  </si>
  <si>
    <t>осадка, трещины</t>
  </si>
  <si>
    <t>2. Наружные и внутренние капитальные стены</t>
  </si>
  <si>
    <t>брусчатые</t>
  </si>
  <si>
    <t>гниль, сырость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</si>
  <si>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</si>
  <si>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</si>
  <si>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</si>
  <si>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</si>
  <si>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</si>
  <si>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трещины, прогибы</t>
  </si>
  <si>
    <t>междуэтажные</t>
  </si>
  <si>
    <t>подвальные</t>
  </si>
  <si>
    <t>(другое)</t>
  </si>
  <si>
    <t>5. Крыша</t>
  </si>
  <si>
    <t>шифер</t>
  </si>
  <si>
    <t>неудовлетв.</t>
  </si>
  <si>
    <t>6. Полы</t>
  </si>
  <si>
    <t>дощатые, окрашенные</t>
  </si>
  <si>
    <t>гниль,сырость, износ окраски</t>
  </si>
  <si>
    <t>7. Проемы</t>
  </si>
  <si>
    <t>окна</t>
  </si>
  <si>
    <t xml:space="preserve"> 2-е створные </t>
  </si>
  <si>
    <t>неудовлетвор.</t>
  </si>
  <si>
    <t>двери</t>
  </si>
  <si>
    <t>простые  филенчатые</t>
  </si>
  <si>
    <t>8. Отделка</t>
  </si>
  <si>
    <t>внутренняя</t>
  </si>
  <si>
    <t xml:space="preserve"> штукатурка, побелка, покраска</t>
  </si>
  <si>
    <t xml:space="preserve">трещины 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</si>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</sst>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181" fontId="11" fillId="4" borderId="8" xfId="0" applyNumberFormat="1" applyFont="1" applyFill="1" applyBorder="1" applyAlignment="1">
      <alignment horizontal="center" vertical="top" wrapText="1"/>
    </xf>
    <xf numFmtId="43" fontId="11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6" borderId="10" xfId="0" applyFont="1" applyFill="1" applyBorder="1" applyAlignment="1">
      <alignment vertical="top"/>
    </xf>
    <xf numFmtId="0" fontId="11" fillId="6" borderId="4" xfId="0" applyFont="1" applyFill="1" applyBorder="1" applyAlignment="1">
      <alignment vertical="top"/>
    </xf>
    <xf numFmtId="43" fontId="11" fillId="6" borderId="2" xfId="0" applyNumberFormat="1" applyFont="1" applyFill="1" applyBorder="1" applyAlignment="1">
      <alignment vertical="top"/>
    </xf>
    <xf numFmtId="0" fontId="11" fillId="6" borderId="2" xfId="0" applyFont="1" applyFill="1" applyBorder="1" applyAlignment="1">
      <alignment vertical="top"/>
    </xf>
    <xf numFmtId="0" fontId="11" fillId="6" borderId="15" xfId="0" applyFont="1" applyFill="1" applyBorder="1" applyAlignment="1">
      <alignment vertical="top"/>
    </xf>
    <xf numFmtId="181" fontId="11" fillId="6" borderId="8" xfId="0" applyNumberFormat="1" applyFont="1" applyFill="1" applyBorder="1" applyAlignment="1">
      <alignment/>
    </xf>
    <xf numFmtId="43" fontId="11" fillId="6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0" fontId="9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4" fillId="0" borderId="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1" fillId="5" borderId="12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43" fontId="11" fillId="5" borderId="1" xfId="0" applyNumberFormat="1" applyFont="1" applyFill="1" applyBorder="1" applyAlignment="1">
      <alignment vertical="top"/>
    </xf>
    <xf numFmtId="0" fontId="11" fillId="5" borderId="2" xfId="0" applyFont="1" applyFill="1" applyBorder="1" applyAlignment="1">
      <alignment vertical="top"/>
    </xf>
    <xf numFmtId="0" fontId="11" fillId="5" borderId="15" xfId="0" applyFont="1" applyFill="1" applyBorder="1" applyAlignment="1">
      <alignment vertical="top"/>
    </xf>
    <xf numFmtId="181" fontId="11" fillId="5" borderId="8" xfId="0" applyNumberFormat="1" applyFont="1" applyFill="1" applyBorder="1" applyAlignment="1">
      <alignment/>
    </xf>
    <xf numFmtId="43" fontId="11" fillId="5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6" xfId="0" applyFont="1" applyFill="1" applyBorder="1" applyAlignment="1">
      <alignment horizontal="left" vertical="top" wrapText="1"/>
    </xf>
    <xf numFmtId="0" fontId="11" fillId="7" borderId="14" xfId="0" applyFont="1" applyFill="1" applyBorder="1" applyAlignment="1">
      <alignment vertical="top"/>
    </xf>
    <xf numFmtId="0" fontId="11" fillId="7" borderId="2" xfId="0" applyFont="1" applyFill="1" applyBorder="1" applyAlignment="1">
      <alignment horizontal="center" vertical="top"/>
    </xf>
    <xf numFmtId="43" fontId="11" fillId="7" borderId="2" xfId="0" applyNumberFormat="1" applyFont="1" applyFill="1" applyBorder="1" applyAlignment="1">
      <alignment horizontal="center" vertical="top"/>
    </xf>
    <xf numFmtId="0" fontId="11" fillId="7" borderId="15" xfId="0" applyFont="1" applyFill="1" applyBorder="1" applyAlignment="1">
      <alignment horizontal="center" vertical="top"/>
    </xf>
    <xf numFmtId="181" fontId="11" fillId="7" borderId="8" xfId="0" applyNumberFormat="1" applyFont="1" applyFill="1" applyBorder="1" applyAlignment="1">
      <alignment horizontal="center" vertical="top" wrapText="1"/>
    </xf>
    <xf numFmtId="43" fontId="11" fillId="7" borderId="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6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8" borderId="14" xfId="0" applyFont="1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43" fontId="3" fillId="8" borderId="2" xfId="0" applyNumberFormat="1" applyFont="1" applyFill="1" applyBorder="1" applyAlignment="1">
      <alignment vertical="top"/>
    </xf>
    <xf numFmtId="0" fontId="3" fillId="8" borderId="15" xfId="0" applyFont="1" applyFill="1" applyBorder="1" applyAlignment="1">
      <alignment vertical="top"/>
    </xf>
    <xf numFmtId="181" fontId="11" fillId="8" borderId="8" xfId="0" applyNumberFormat="1" applyFont="1" applyFill="1" applyBorder="1" applyAlignment="1">
      <alignment horizontal="center" vertical="top" wrapText="1"/>
    </xf>
    <xf numFmtId="43" fontId="11" fillId="8" borderId="8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1" fillId="9" borderId="14" xfId="0" applyFont="1" applyFill="1" applyBorder="1" applyAlignment="1">
      <alignment/>
    </xf>
    <xf numFmtId="0" fontId="11" fillId="9" borderId="2" xfId="0" applyFont="1" applyFill="1" applyBorder="1" applyAlignment="1">
      <alignment/>
    </xf>
    <xf numFmtId="43" fontId="11" fillId="9" borderId="2" xfId="0" applyNumberFormat="1" applyFont="1" applyFill="1" applyBorder="1" applyAlignment="1">
      <alignment/>
    </xf>
    <xf numFmtId="0" fontId="11" fillId="9" borderId="15" xfId="0" applyFont="1" applyFill="1" applyBorder="1" applyAlignment="1">
      <alignment/>
    </xf>
    <xf numFmtId="181" fontId="11" fillId="9" borderId="8" xfId="15" applyNumberFormat="1" applyFont="1" applyFill="1" applyBorder="1" applyAlignment="1">
      <alignment horizontal="center"/>
    </xf>
    <xf numFmtId="43" fontId="11" fillId="9" borderId="8" xfId="15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43" fontId="11" fillId="0" borderId="8" xfId="15" applyNumberFormat="1" applyFont="1" applyFill="1" applyBorder="1" applyAlignment="1">
      <alignment horizontal="center"/>
    </xf>
    <xf numFmtId="43" fontId="3" fillId="0" borderId="8" xfId="15" applyNumberFormat="1" applyFont="1" applyFill="1" applyBorder="1" applyAlignment="1">
      <alignment/>
    </xf>
    <xf numFmtId="181" fontId="11" fillId="0" borderId="13" xfId="1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6" borderId="0" xfId="17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0" fontId="13" fillId="10" borderId="8" xfId="0" applyFont="1" applyFill="1" applyBorder="1" applyAlignment="1">
      <alignment/>
    </xf>
    <xf numFmtId="180" fontId="15" fillId="10" borderId="8" xfId="0" applyNumberFormat="1" applyFont="1" applyFill="1" applyBorder="1" applyAlignment="1">
      <alignment horizontal="left"/>
    </xf>
    <xf numFmtId="0" fontId="3" fillId="5" borderId="12" xfId="0" applyFont="1" applyFill="1" applyBorder="1" applyAlignment="1">
      <alignment horizontal="center" vertical="top" wrapText="1"/>
    </xf>
    <xf numFmtId="2" fontId="3" fillId="11" borderId="14" xfId="0" applyNumberFormat="1" applyFont="1" applyFill="1" applyBorder="1" applyAlignment="1">
      <alignment/>
    </xf>
    <xf numFmtId="43" fontId="3" fillId="5" borderId="9" xfId="15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9" fillId="5" borderId="9" xfId="0" applyFont="1" applyFill="1" applyBorder="1" applyAlignment="1">
      <alignment/>
    </xf>
    <xf numFmtId="9" fontId="13" fillId="5" borderId="9" xfId="17" applyFont="1" applyFill="1" applyBorder="1" applyAlignment="1">
      <alignment/>
    </xf>
    <xf numFmtId="181" fontId="16" fillId="6" borderId="8" xfId="15" applyNumberFormat="1" applyFont="1" applyFill="1" applyBorder="1" applyAlignment="1">
      <alignment/>
    </xf>
    <xf numFmtId="43" fontId="3" fillId="6" borderId="8" xfId="15" applyNumberFormat="1" applyFont="1" applyFill="1" applyBorder="1" applyAlignment="1">
      <alignment/>
    </xf>
    <xf numFmtId="2" fontId="14" fillId="6" borderId="8" xfId="0" applyNumberFormat="1" applyFont="1" applyFill="1" applyBorder="1" applyAlignment="1">
      <alignment/>
    </xf>
    <xf numFmtId="0" fontId="9" fillId="6" borderId="8" xfId="0" applyFont="1" applyFill="1" applyBorder="1" applyAlignment="1">
      <alignment/>
    </xf>
    <xf numFmtId="9" fontId="13" fillId="6" borderId="8" xfId="17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17" applyFont="1" applyFill="1" applyBorder="1" applyAlignment="1">
      <alignment/>
    </xf>
    <xf numFmtId="0" fontId="11" fillId="11" borderId="8" xfId="0" applyFont="1" applyFill="1" applyBorder="1" applyAlignment="1">
      <alignment/>
    </xf>
    <xf numFmtId="9" fontId="11" fillId="11" borderId="8" xfId="17" applyFont="1" applyFill="1" applyBorder="1" applyAlignment="1">
      <alignment/>
    </xf>
    <xf numFmtId="2" fontId="12" fillId="4" borderId="8" xfId="0" applyNumberFormat="1" applyFont="1" applyFill="1" applyBorder="1" applyAlignment="1">
      <alignment/>
    </xf>
    <xf numFmtId="0" fontId="12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9" fillId="0" borderId="8" xfId="0" applyNumberFormat="1" applyFont="1" applyFill="1" applyBorder="1" applyAlignment="1">
      <alignment/>
    </xf>
    <xf numFmtId="2" fontId="19" fillId="0" borderId="8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3" fillId="5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1" fillId="9" borderId="14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17" sqref="C17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40" t="s">
        <v>0</v>
      </c>
      <c r="C1" s="240"/>
    </row>
    <row r="2" spans="1:3" ht="15.75">
      <c r="A2" s="1"/>
      <c r="B2" s="237" t="s">
        <v>1</v>
      </c>
      <c r="C2" s="237"/>
    </row>
    <row r="3" spans="1:3" ht="15.75">
      <c r="A3" s="1"/>
      <c r="B3" s="236" t="s">
        <v>2</v>
      </c>
      <c r="C3" s="236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7" t="s">
        <v>6</v>
      </c>
      <c r="B7" s="237"/>
      <c r="C7" s="237"/>
    </row>
    <row r="8" spans="1:3" ht="15.75">
      <c r="A8" s="238" t="s">
        <v>7</v>
      </c>
      <c r="B8" s="238"/>
      <c r="C8" s="238"/>
    </row>
    <row r="9" spans="1:3" ht="15.75">
      <c r="A9" s="237" t="s">
        <v>8</v>
      </c>
      <c r="B9" s="237"/>
      <c r="C9" s="237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11">
        <v>1943</v>
      </c>
      <c r="C13" s="3"/>
    </row>
    <row r="14" spans="1:3" ht="15.75">
      <c r="A14" s="239" t="s">
        <v>15</v>
      </c>
      <c r="B14" s="239"/>
      <c r="C14" s="13">
        <v>0.61</v>
      </c>
    </row>
    <row r="15" spans="1:3" ht="15.75">
      <c r="A15" s="8" t="s">
        <v>16</v>
      </c>
      <c r="B15" s="13"/>
      <c r="C15" s="14"/>
    </row>
    <row r="16" spans="1:3" ht="15.75">
      <c r="A16" s="8" t="s">
        <v>17</v>
      </c>
      <c r="B16" s="3">
        <v>1973</v>
      </c>
      <c r="C16" s="8"/>
    </row>
    <row r="17" spans="1:3" ht="47.25">
      <c r="A17" s="2" t="s">
        <v>18</v>
      </c>
      <c r="B17" s="11" t="s">
        <v>19</v>
      </c>
      <c r="C17" s="3"/>
    </row>
    <row r="18" spans="1:3" ht="15.75">
      <c r="A18" s="8" t="s">
        <v>20</v>
      </c>
      <c r="B18" s="15">
        <v>1</v>
      </c>
      <c r="C18" s="3"/>
    </row>
    <row r="19" spans="1:3" ht="15.75">
      <c r="A19" s="8" t="s">
        <v>21</v>
      </c>
      <c r="B19" s="11" t="s">
        <v>19</v>
      </c>
      <c r="C19" s="3"/>
    </row>
    <row r="20" spans="1:3" ht="15.75">
      <c r="A20" s="8" t="s">
        <v>22</v>
      </c>
      <c r="B20" s="11" t="s">
        <v>19</v>
      </c>
      <c r="C20" s="3"/>
    </row>
    <row r="21" spans="1:3" ht="15.75">
      <c r="A21" s="8" t="s">
        <v>23</v>
      </c>
      <c r="B21" s="11" t="s">
        <v>19</v>
      </c>
      <c r="C21" s="3"/>
    </row>
    <row r="22" spans="1:3" ht="15.75">
      <c r="A22" s="8" t="s">
        <v>24</v>
      </c>
      <c r="B22" s="11" t="s">
        <v>19</v>
      </c>
      <c r="C22" s="3"/>
    </row>
    <row r="23" spans="1:3" ht="15.75">
      <c r="A23" s="8" t="s">
        <v>25</v>
      </c>
      <c r="B23" s="11">
        <v>17</v>
      </c>
      <c r="C23" s="3"/>
    </row>
    <row r="24" spans="1:3" ht="15.75">
      <c r="A24" s="236" t="s">
        <v>26</v>
      </c>
      <c r="B24" s="236"/>
      <c r="C24" s="16" t="s">
        <v>19</v>
      </c>
    </row>
    <row r="25" spans="1:3" ht="15.75">
      <c r="A25" s="236" t="s">
        <v>27</v>
      </c>
      <c r="B25" s="236"/>
      <c r="C25" s="17" t="s">
        <v>19</v>
      </c>
    </row>
    <row r="26" spans="1:3" ht="15.75">
      <c r="A26" s="236" t="s">
        <v>28</v>
      </c>
      <c r="B26" s="236"/>
      <c r="C26" s="16" t="s">
        <v>19</v>
      </c>
    </row>
    <row r="27" spans="1:3" ht="15.75">
      <c r="A27" s="8" t="s">
        <v>29</v>
      </c>
      <c r="B27" s="10">
        <v>1830</v>
      </c>
      <c r="C27" s="18" t="s">
        <v>30</v>
      </c>
    </row>
    <row r="28" spans="1:3" ht="15.75">
      <c r="A28" s="8" t="s">
        <v>31</v>
      </c>
      <c r="B28" s="8"/>
      <c r="C28" s="8"/>
    </row>
    <row r="29" spans="1:3" ht="15.75">
      <c r="A29" s="19" t="s">
        <v>32</v>
      </c>
      <c r="B29" s="8"/>
      <c r="C29" s="8"/>
    </row>
    <row r="30" spans="1:3" ht="15.75">
      <c r="A30" s="19" t="s">
        <v>33</v>
      </c>
      <c r="B30" s="20">
        <v>475.4</v>
      </c>
      <c r="C30" s="10" t="s">
        <v>34</v>
      </c>
    </row>
    <row r="31" spans="1:3" ht="15.75">
      <c r="A31" s="19" t="s">
        <v>35</v>
      </c>
      <c r="B31" s="18">
        <v>403</v>
      </c>
      <c r="C31" s="18" t="s">
        <v>34</v>
      </c>
    </row>
    <row r="32" spans="1:3" ht="15.75">
      <c r="A32" s="21" t="s">
        <v>36</v>
      </c>
      <c r="B32" s="18">
        <v>231.1</v>
      </c>
      <c r="C32" s="18" t="s">
        <v>34</v>
      </c>
    </row>
    <row r="33" spans="1:3" ht="47.25">
      <c r="A33" s="22" t="s">
        <v>37</v>
      </c>
      <c r="B33" s="23">
        <v>0</v>
      </c>
      <c r="C33" s="18" t="s">
        <v>34</v>
      </c>
    </row>
    <row r="34" spans="1:3" ht="47.25">
      <c r="A34" s="22" t="s">
        <v>38</v>
      </c>
      <c r="B34" s="23">
        <v>0</v>
      </c>
      <c r="C34" s="18" t="s">
        <v>34</v>
      </c>
    </row>
    <row r="35" spans="1:3" ht="15.75">
      <c r="A35" s="8" t="s">
        <v>39</v>
      </c>
      <c r="B35" s="18">
        <v>0</v>
      </c>
      <c r="C35" s="18" t="s">
        <v>40</v>
      </c>
    </row>
    <row r="36" spans="1:3" ht="31.5">
      <c r="A36" s="2" t="s">
        <v>41</v>
      </c>
      <c r="B36" s="18">
        <v>0</v>
      </c>
      <c r="C36" s="18" t="s">
        <v>34</v>
      </c>
    </row>
    <row r="37" spans="1:3" ht="15.75">
      <c r="A37" s="8" t="s">
        <v>42</v>
      </c>
      <c r="B37" s="23">
        <v>72.5</v>
      </c>
      <c r="C37" s="18" t="s">
        <v>34</v>
      </c>
    </row>
    <row r="38" spans="1:3" ht="47.25">
      <c r="A38" s="24" t="s">
        <v>43</v>
      </c>
      <c r="B38" s="25">
        <v>0</v>
      </c>
      <c r="C38" s="8" t="s">
        <v>34</v>
      </c>
    </row>
    <row r="39" spans="1:3" ht="31.5">
      <c r="A39" s="26" t="s">
        <v>44</v>
      </c>
      <c r="B39" s="27">
        <v>644</v>
      </c>
      <c r="C39" s="28"/>
    </row>
    <row r="40" spans="1:3" ht="15.75">
      <c r="A40" s="29" t="s">
        <v>45</v>
      </c>
      <c r="B40" s="25">
        <v>0</v>
      </c>
      <c r="C40" s="30" t="s">
        <v>34</v>
      </c>
    </row>
    <row r="41" spans="1:3" ht="15.75">
      <c r="A41" s="31" t="s">
        <v>46</v>
      </c>
      <c r="B41" s="25"/>
      <c r="C41" s="30" t="s">
        <v>34</v>
      </c>
    </row>
    <row r="42" spans="1:3" ht="15.75">
      <c r="A42" s="29" t="s">
        <v>47</v>
      </c>
      <c r="B42" s="25">
        <v>398</v>
      </c>
      <c r="C42" s="30" t="s">
        <v>34</v>
      </c>
    </row>
    <row r="43" spans="1:3" ht="15.75">
      <c r="A43" s="19" t="s">
        <v>48</v>
      </c>
      <c r="B43" s="20">
        <v>246</v>
      </c>
      <c r="C43" s="32" t="s">
        <v>34</v>
      </c>
    </row>
    <row r="44" spans="1:3" ht="15.75">
      <c r="A44" s="1" t="s">
        <v>49</v>
      </c>
      <c r="B44" s="33"/>
      <c r="C44" s="33"/>
    </row>
    <row r="45" spans="1:3" ht="15.75">
      <c r="A45" s="1" t="s">
        <v>50</v>
      </c>
      <c r="B45" s="34">
        <v>31</v>
      </c>
      <c r="C45" s="33" t="s">
        <v>51</v>
      </c>
    </row>
    <row r="46" spans="1:3" ht="15.75">
      <c r="A46" s="1" t="s">
        <v>52</v>
      </c>
      <c r="B46" s="34">
        <v>762.7</v>
      </c>
      <c r="C46" s="10" t="s">
        <v>34</v>
      </c>
    </row>
    <row r="47" spans="1:3" ht="15.75">
      <c r="A47" s="35" t="s">
        <v>53</v>
      </c>
      <c r="B47" s="36"/>
      <c r="C47" s="8"/>
    </row>
    <row r="48" spans="1:3" ht="15.75">
      <c r="A48" s="37" t="s">
        <v>54</v>
      </c>
      <c r="B48" s="38"/>
      <c r="C48" s="8"/>
    </row>
    <row r="49" spans="1:3" ht="15.75">
      <c r="A49" s="37" t="s">
        <v>55</v>
      </c>
      <c r="B49" s="39">
        <v>762.7</v>
      </c>
      <c r="C49" s="8"/>
    </row>
    <row r="50" spans="1:3" ht="15.75">
      <c r="A50" s="37" t="s">
        <v>56</v>
      </c>
      <c r="B50" s="38"/>
      <c r="C50" s="8"/>
    </row>
    <row r="51" spans="1:3" ht="15.75">
      <c r="A51" s="237" t="s">
        <v>57</v>
      </c>
      <c r="B51" s="237"/>
      <c r="C51" s="237"/>
    </row>
    <row r="52" spans="1:3" ht="15.75">
      <c r="A52" s="1"/>
      <c r="B52" s="3"/>
      <c r="C52" s="3"/>
    </row>
    <row r="53" spans="1:3" ht="110.25">
      <c r="A53" s="40" t="s">
        <v>58</v>
      </c>
      <c r="B53" s="40" t="s">
        <v>59</v>
      </c>
      <c r="C53" s="40" t="s">
        <v>60</v>
      </c>
    </row>
    <row r="54" spans="1:3" ht="15.75">
      <c r="A54" s="41" t="s">
        <v>61</v>
      </c>
      <c r="B54" s="42" t="s">
        <v>62</v>
      </c>
      <c r="C54" s="43" t="s">
        <v>63</v>
      </c>
    </row>
    <row r="55" spans="1:3" ht="15.75">
      <c r="A55" s="41" t="s">
        <v>64</v>
      </c>
      <c r="B55" s="42" t="s">
        <v>65</v>
      </c>
      <c r="C55" s="43" t="s">
        <v>66</v>
      </c>
    </row>
    <row r="56" spans="1:3" ht="15.75">
      <c r="A56" s="44" t="s">
        <v>67</v>
      </c>
      <c r="B56" s="45" t="s">
        <v>68</v>
      </c>
      <c r="C56" s="43"/>
    </row>
    <row r="57" spans="1:3" ht="15.75">
      <c r="A57" s="46" t="s">
        <v>69</v>
      </c>
      <c r="B57" s="47"/>
      <c r="C57" s="48"/>
    </row>
    <row r="58" spans="1:3" ht="31.5">
      <c r="A58" s="49" t="s">
        <v>70</v>
      </c>
      <c r="B58" s="50" t="s">
        <v>71</v>
      </c>
      <c r="C58" s="43" t="s">
        <v>72</v>
      </c>
    </row>
    <row r="59" spans="1:3" ht="15.75">
      <c r="A59" s="49" t="s">
        <v>73</v>
      </c>
      <c r="B59" s="51"/>
      <c r="C59" s="52"/>
    </row>
    <row r="60" spans="1:3" ht="15.75">
      <c r="A60" s="49" t="s">
        <v>74</v>
      </c>
      <c r="B60" s="51"/>
      <c r="C60" s="52"/>
    </row>
    <row r="61" spans="1:3" ht="15.75">
      <c r="A61" s="53" t="s">
        <v>75</v>
      </c>
      <c r="B61" s="54"/>
      <c r="C61" s="55"/>
    </row>
    <row r="62" spans="1:3" ht="15.75">
      <c r="A62" s="56" t="s">
        <v>76</v>
      </c>
      <c r="B62" s="57" t="s">
        <v>77</v>
      </c>
      <c r="C62" s="58" t="s">
        <v>78</v>
      </c>
    </row>
    <row r="63" spans="1:3" ht="31.5">
      <c r="A63" s="59" t="s">
        <v>79</v>
      </c>
      <c r="B63" s="42" t="s">
        <v>80</v>
      </c>
      <c r="C63" s="58" t="s">
        <v>81</v>
      </c>
    </row>
    <row r="64" spans="1:3" ht="15.75">
      <c r="A64" s="46" t="s">
        <v>82</v>
      </c>
      <c r="B64" s="60"/>
      <c r="C64" s="61"/>
    </row>
    <row r="65" spans="1:3" ht="15.75">
      <c r="A65" s="62" t="s">
        <v>83</v>
      </c>
      <c r="B65" s="63" t="s">
        <v>84</v>
      </c>
      <c r="C65" s="64" t="s">
        <v>85</v>
      </c>
    </row>
    <row r="66" spans="1:3" ht="31.5">
      <c r="A66" s="65" t="s">
        <v>86</v>
      </c>
      <c r="B66" s="66" t="s">
        <v>87</v>
      </c>
      <c r="C66" s="64" t="s">
        <v>85</v>
      </c>
    </row>
    <row r="67" spans="1:3" ht="15.75">
      <c r="A67" s="67" t="s">
        <v>75</v>
      </c>
      <c r="B67" s="68"/>
      <c r="C67" s="69"/>
    </row>
    <row r="68" spans="1:3" ht="15.75">
      <c r="A68" s="46" t="s">
        <v>88</v>
      </c>
      <c r="B68" s="60"/>
      <c r="C68" s="61"/>
    </row>
    <row r="69" spans="1:3" ht="25.5">
      <c r="A69" s="65" t="s">
        <v>89</v>
      </c>
      <c r="B69" s="70" t="s">
        <v>90</v>
      </c>
      <c r="C69" s="58" t="s">
        <v>91</v>
      </c>
    </row>
    <row r="70" spans="1:3" ht="15.75">
      <c r="A70" s="62" t="s">
        <v>92</v>
      </c>
      <c r="B70" s="70"/>
      <c r="C70" s="71"/>
    </row>
    <row r="71" spans="1:3" ht="15.75">
      <c r="A71" s="65" t="s">
        <v>75</v>
      </c>
      <c r="B71" s="66"/>
      <c r="C71" s="69"/>
    </row>
    <row r="72" spans="1:3" ht="31.5">
      <c r="A72" s="46" t="s">
        <v>93</v>
      </c>
      <c r="B72" s="60"/>
      <c r="C72" s="61"/>
    </row>
    <row r="73" spans="1:3" ht="15.75">
      <c r="A73" s="65" t="s">
        <v>94</v>
      </c>
      <c r="B73" s="66" t="s">
        <v>19</v>
      </c>
      <c r="C73" s="72"/>
    </row>
    <row r="74" spans="1:3" ht="15.75">
      <c r="A74" s="65" t="s">
        <v>95</v>
      </c>
      <c r="B74" s="66" t="s">
        <v>19</v>
      </c>
      <c r="C74" s="72"/>
    </row>
    <row r="75" spans="1:3" ht="15.75">
      <c r="A75" s="65" t="s">
        <v>96</v>
      </c>
      <c r="B75" s="66" t="s">
        <v>19</v>
      </c>
      <c r="C75" s="72"/>
    </row>
    <row r="76" spans="1:3" ht="15.75">
      <c r="A76" s="65" t="s">
        <v>97</v>
      </c>
      <c r="B76" s="66" t="s">
        <v>98</v>
      </c>
      <c r="C76" s="72"/>
    </row>
    <row r="77" spans="1:3" ht="15.75">
      <c r="A77" s="65" t="s">
        <v>99</v>
      </c>
      <c r="B77" s="66" t="s">
        <v>19</v>
      </c>
      <c r="C77" s="72"/>
    </row>
    <row r="78" spans="1:3" ht="15.75">
      <c r="A78" s="65" t="s">
        <v>100</v>
      </c>
      <c r="B78" s="66" t="s">
        <v>19</v>
      </c>
      <c r="C78" s="72"/>
    </row>
    <row r="79" spans="1:3" ht="15.75">
      <c r="A79" s="65" t="s">
        <v>101</v>
      </c>
      <c r="B79" s="66" t="s">
        <v>19</v>
      </c>
      <c r="C79" s="72"/>
    </row>
    <row r="80" spans="1:3" ht="15.75">
      <c r="A80" s="65" t="s">
        <v>102</v>
      </c>
      <c r="B80" s="66" t="s">
        <v>19</v>
      </c>
      <c r="C80" s="72"/>
    </row>
    <row r="81" spans="1:3" ht="15.75">
      <c r="A81" s="67" t="s">
        <v>103</v>
      </c>
      <c r="B81" s="66" t="s">
        <v>98</v>
      </c>
      <c r="C81" s="72"/>
    </row>
    <row r="82" spans="1:3" ht="47.25">
      <c r="A82" s="46" t="s">
        <v>104</v>
      </c>
      <c r="B82" s="60"/>
      <c r="C82" s="61"/>
    </row>
    <row r="83" spans="1:3" ht="15.75">
      <c r="A83" s="65" t="s">
        <v>105</v>
      </c>
      <c r="B83" s="66" t="s">
        <v>98</v>
      </c>
      <c r="C83" s="72"/>
    </row>
    <row r="84" spans="1:3" ht="15.75">
      <c r="A84" s="65" t="s">
        <v>106</v>
      </c>
      <c r="B84" s="66" t="s">
        <v>98</v>
      </c>
      <c r="C84" s="72"/>
    </row>
    <row r="85" spans="1:3" ht="15.75">
      <c r="A85" s="65" t="s">
        <v>107</v>
      </c>
      <c r="B85" s="66" t="s">
        <v>19</v>
      </c>
      <c r="C85" s="72" t="s">
        <v>108</v>
      </c>
    </row>
    <row r="86" spans="1:3" ht="15.75">
      <c r="A86" s="65" t="s">
        <v>109</v>
      </c>
      <c r="B86" s="66" t="s">
        <v>98</v>
      </c>
      <c r="C86" s="72"/>
    </row>
    <row r="87" spans="1:3" ht="15.75">
      <c r="A87" s="65" t="s">
        <v>110</v>
      </c>
      <c r="B87" s="66" t="s">
        <v>19</v>
      </c>
      <c r="C87" s="72"/>
    </row>
    <row r="88" spans="1:3" ht="15.75">
      <c r="A88" s="65" t="s">
        <v>111</v>
      </c>
      <c r="B88" s="66" t="s">
        <v>19</v>
      </c>
      <c r="C88" s="72"/>
    </row>
    <row r="89" spans="1:3" ht="15.75">
      <c r="A89" s="65" t="s">
        <v>112</v>
      </c>
      <c r="B89" s="66" t="s">
        <v>113</v>
      </c>
      <c r="C89" s="72"/>
    </row>
    <row r="90" spans="1:3" ht="15.75">
      <c r="A90" s="65" t="s">
        <v>114</v>
      </c>
      <c r="B90" s="66" t="s">
        <v>19</v>
      </c>
      <c r="C90" s="72"/>
    </row>
    <row r="91" spans="1:3" ht="15.75">
      <c r="A91" s="65" t="s">
        <v>115</v>
      </c>
      <c r="B91" s="66" t="s">
        <v>19</v>
      </c>
      <c r="C91" s="72"/>
    </row>
    <row r="92" spans="1:3" ht="15.75">
      <c r="A92" s="73" t="s">
        <v>75</v>
      </c>
      <c r="B92" s="68" t="s">
        <v>19</v>
      </c>
      <c r="C92" s="74"/>
    </row>
    <row r="93" spans="1:3" ht="15.75">
      <c r="A93" s="75" t="s">
        <v>116</v>
      </c>
      <c r="B93" s="42"/>
      <c r="C93" s="43"/>
    </row>
    <row r="94" spans="1:3" ht="31.5">
      <c r="A94" s="12" t="s">
        <v>117</v>
      </c>
      <c r="B94" s="3"/>
      <c r="C94" s="3" t="s">
        <v>118</v>
      </c>
    </row>
    <row r="95" spans="1:3" ht="15.75">
      <c r="A95" s="6" t="s">
        <v>119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120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</sheetData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8">
      <selection activeCell="O45" sqref="A45:O50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3.7109375" style="0" customWidth="1"/>
    <col min="5" max="5" width="11.8515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4" width="0" style="0" hidden="1" customWidth="1"/>
  </cols>
  <sheetData>
    <row r="1" spans="1:12" ht="15">
      <c r="A1" s="76"/>
      <c r="B1" s="77"/>
      <c r="C1" s="76"/>
      <c r="D1" s="240" t="s">
        <v>121</v>
      </c>
      <c r="E1" s="240"/>
      <c r="F1" s="76"/>
      <c r="G1" s="76"/>
      <c r="H1" s="76"/>
      <c r="I1" s="78"/>
      <c r="J1" s="78"/>
      <c r="K1" s="76"/>
      <c r="L1" s="76"/>
    </row>
    <row r="2" spans="1:12" ht="15.75">
      <c r="A2" s="77"/>
      <c r="B2" s="77"/>
      <c r="C2" s="227" t="s">
        <v>1</v>
      </c>
      <c r="D2" s="227"/>
      <c r="E2" s="77"/>
      <c r="F2" s="77"/>
      <c r="G2" s="77"/>
      <c r="H2" s="76"/>
      <c r="I2" s="78"/>
      <c r="J2" s="78"/>
      <c r="K2" s="76"/>
      <c r="L2" s="76"/>
    </row>
    <row r="3" spans="1:12" ht="15.75">
      <c r="A3" s="77"/>
      <c r="B3" s="76"/>
      <c r="C3" s="228" t="s">
        <v>2</v>
      </c>
      <c r="D3" s="228"/>
      <c r="E3" s="77"/>
      <c r="F3" s="77"/>
      <c r="G3" s="77"/>
      <c r="H3" s="76"/>
      <c r="I3" s="78"/>
      <c r="J3" s="78"/>
      <c r="K3" s="76"/>
      <c r="L3" s="76"/>
    </row>
    <row r="4" spans="1:12" ht="15.75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</row>
    <row r="5" spans="1:12" ht="15.75">
      <c r="A5" s="77"/>
      <c r="B5" s="77"/>
      <c r="C5" s="82" t="s">
        <v>122</v>
      </c>
      <c r="D5" s="80"/>
      <c r="E5" s="83"/>
      <c r="F5" s="77"/>
      <c r="G5" s="77"/>
      <c r="H5" s="76"/>
      <c r="I5" s="78"/>
      <c r="J5" s="78"/>
      <c r="K5" s="76"/>
      <c r="L5" s="76"/>
    </row>
    <row r="6" spans="1:12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</row>
    <row r="7" spans="1:12" ht="15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</row>
    <row r="8" spans="1:12" ht="15.75">
      <c r="A8" s="227" t="s">
        <v>123</v>
      </c>
      <c r="B8" s="227"/>
      <c r="C8" s="227"/>
      <c r="D8" s="227"/>
      <c r="E8" s="227"/>
      <c r="F8" s="87"/>
      <c r="G8" s="87"/>
      <c r="H8" s="88"/>
      <c r="I8" s="89"/>
      <c r="J8" s="78"/>
      <c r="K8" s="88"/>
      <c r="L8" s="88"/>
    </row>
    <row r="9" spans="1:12" ht="15.75">
      <c r="A9" s="247" t="s">
        <v>124</v>
      </c>
      <c r="B9" s="247"/>
      <c r="C9" s="247"/>
      <c r="D9" s="247"/>
      <c r="E9" s="247"/>
      <c r="F9" s="87"/>
      <c r="G9" s="87"/>
      <c r="H9" s="88"/>
      <c r="I9" s="89"/>
      <c r="J9" s="78"/>
      <c r="K9" s="88"/>
      <c r="L9" s="88"/>
    </row>
    <row r="10" spans="1:12" ht="15.75">
      <c r="A10" s="90"/>
      <c r="B10" s="90"/>
      <c r="C10" s="88"/>
      <c r="D10" s="90" t="s">
        <v>10</v>
      </c>
      <c r="E10" s="90"/>
      <c r="F10" s="87"/>
      <c r="G10" s="91">
        <v>403</v>
      </c>
      <c r="H10" s="92">
        <v>231.1</v>
      </c>
      <c r="I10" s="89"/>
      <c r="J10" s="78"/>
      <c r="K10" s="88"/>
      <c r="L10" s="88"/>
    </row>
    <row r="11" spans="1:12" ht="126">
      <c r="A11" s="93"/>
      <c r="B11" s="248" t="s">
        <v>125</v>
      </c>
      <c r="C11" s="249"/>
      <c r="D11" s="94" t="s">
        <v>126</v>
      </c>
      <c r="E11" s="94" t="s">
        <v>127</v>
      </c>
      <c r="F11" s="94" t="s">
        <v>128</v>
      </c>
      <c r="G11" s="95"/>
      <c r="H11" s="96"/>
      <c r="I11" s="97" t="s">
        <v>129</v>
      </c>
      <c r="J11" s="78"/>
      <c r="K11" s="96"/>
      <c r="L11" s="96"/>
    </row>
    <row r="12" spans="1:12" ht="15">
      <c r="A12" s="98" t="s">
        <v>130</v>
      </c>
      <c r="B12" s="100"/>
      <c r="C12" s="100"/>
      <c r="D12" s="101"/>
      <c r="E12" s="101"/>
      <c r="F12" s="102"/>
      <c r="G12" s="103">
        <f>SUM(D13:D13)</f>
        <v>0</v>
      </c>
      <c r="H12" s="104">
        <f>F13</f>
        <v>0</v>
      </c>
      <c r="I12" s="78"/>
      <c r="J12" s="78"/>
      <c r="K12" s="76"/>
      <c r="L12" s="76"/>
    </row>
    <row r="13" spans="1:12" ht="31.5">
      <c r="A13" s="105" t="s">
        <v>131</v>
      </c>
      <c r="B13" s="106"/>
      <c r="C13" s="107" t="s">
        <v>132</v>
      </c>
      <c r="D13" s="108">
        <v>0</v>
      </c>
      <c r="E13" s="108">
        <f>D13/$G$10/12</f>
        <v>0</v>
      </c>
      <c r="F13" s="109">
        <f>D13/$H$10/12</f>
        <v>0</v>
      </c>
      <c r="G13" s="110"/>
      <c r="H13" s="76"/>
      <c r="I13" s="78">
        <v>0.81</v>
      </c>
      <c r="J13" s="78" t="s">
        <v>133</v>
      </c>
      <c r="K13" s="76"/>
      <c r="L13" s="76"/>
    </row>
    <row r="14" spans="1:12" ht="15">
      <c r="A14" s="111" t="s">
        <v>134</v>
      </c>
      <c r="B14" s="112"/>
      <c r="C14" s="112"/>
      <c r="D14" s="113"/>
      <c r="E14" s="114"/>
      <c r="F14" s="115"/>
      <c r="G14" s="116">
        <f>SUM(D15:D21)</f>
        <v>14589.318356353237</v>
      </c>
      <c r="H14" s="117">
        <f>SUM(F15:F21)</f>
        <v>5.26082444697578</v>
      </c>
      <c r="I14" s="78"/>
      <c r="J14" s="78"/>
      <c r="K14" s="76"/>
      <c r="L14" s="76"/>
    </row>
    <row r="15" spans="1:12" ht="31.5">
      <c r="A15" s="118" t="s">
        <v>135</v>
      </c>
      <c r="B15" s="119">
        <v>2</v>
      </c>
      <c r="C15" s="120" t="s">
        <v>132</v>
      </c>
      <c r="D15" s="121">
        <v>2604.298955375997</v>
      </c>
      <c r="E15" s="122">
        <f aca="true" t="shared" si="0" ref="E15:E20">D15/$G$10/12</f>
        <v>0.5385233571910665</v>
      </c>
      <c r="F15" s="123">
        <f aca="true" t="shared" si="1" ref="F15:F21">D15/$H$10/12</f>
        <v>0.9390952529121582</v>
      </c>
      <c r="G15" s="110"/>
      <c r="H15" s="76"/>
      <c r="I15" s="78">
        <v>1.3</v>
      </c>
      <c r="J15" s="78" t="s">
        <v>133</v>
      </c>
      <c r="K15" s="76"/>
      <c r="L15" s="76"/>
    </row>
    <row r="16" spans="1:12" ht="15.75">
      <c r="A16" s="105" t="s">
        <v>136</v>
      </c>
      <c r="B16" s="106">
        <v>2</v>
      </c>
      <c r="C16" s="124" t="s">
        <v>132</v>
      </c>
      <c r="D16" s="125">
        <v>940.7207009772395</v>
      </c>
      <c r="E16" s="122">
        <f t="shared" si="0"/>
        <v>0.19452454528065333</v>
      </c>
      <c r="F16" s="123">
        <f t="shared" si="1"/>
        <v>0.33921848441412067</v>
      </c>
      <c r="G16" s="110"/>
      <c r="H16" s="76"/>
      <c r="I16" s="78"/>
      <c r="J16" s="78"/>
      <c r="K16" s="76"/>
      <c r="L16" s="76"/>
    </row>
    <row r="17" spans="1:12" ht="31.5">
      <c r="A17" s="105" t="s">
        <v>137</v>
      </c>
      <c r="B17" s="106"/>
      <c r="C17" s="124" t="s">
        <v>132</v>
      </c>
      <c r="D17" s="125">
        <v>0</v>
      </c>
      <c r="E17" s="122">
        <f t="shared" si="0"/>
        <v>0</v>
      </c>
      <c r="F17" s="123">
        <f t="shared" si="1"/>
        <v>0</v>
      </c>
      <c r="G17" s="110"/>
      <c r="H17" s="76"/>
      <c r="I17" s="78"/>
      <c r="J17" s="78"/>
      <c r="K17" s="76"/>
      <c r="L17" s="76"/>
    </row>
    <row r="18" spans="1:12" ht="31.5">
      <c r="A18" s="105" t="s">
        <v>138</v>
      </c>
      <c r="B18" s="106">
        <v>3</v>
      </c>
      <c r="C18" s="124" t="s">
        <v>132</v>
      </c>
      <c r="D18" s="125">
        <v>0</v>
      </c>
      <c r="E18" s="122">
        <f t="shared" si="0"/>
        <v>0</v>
      </c>
      <c r="F18" s="123">
        <f t="shared" si="1"/>
        <v>0</v>
      </c>
      <c r="G18" s="76"/>
      <c r="H18" s="76"/>
      <c r="I18" s="78"/>
      <c r="J18" s="78"/>
      <c r="K18" s="76"/>
      <c r="L18" s="76"/>
    </row>
    <row r="19" spans="1:12" ht="60">
      <c r="A19" s="105" t="s">
        <v>139</v>
      </c>
      <c r="B19" s="126">
        <v>1</v>
      </c>
      <c r="C19" s="127" t="s">
        <v>140</v>
      </c>
      <c r="D19" s="125">
        <v>0</v>
      </c>
      <c r="E19" s="122">
        <f t="shared" si="0"/>
        <v>0</v>
      </c>
      <c r="F19" s="123">
        <f t="shared" si="1"/>
        <v>0</v>
      </c>
      <c r="G19" s="110"/>
      <c r="H19" s="76"/>
      <c r="I19" s="78"/>
      <c r="J19" s="78"/>
      <c r="K19" s="76"/>
      <c r="L19" s="76"/>
    </row>
    <row r="20" spans="1:12" ht="31.5">
      <c r="A20" s="105" t="s">
        <v>141</v>
      </c>
      <c r="B20" s="106"/>
      <c r="C20" s="124" t="s">
        <v>142</v>
      </c>
      <c r="D20" s="125">
        <v>0</v>
      </c>
      <c r="E20" s="122">
        <f t="shared" si="0"/>
        <v>0</v>
      </c>
      <c r="F20" s="123">
        <f t="shared" si="1"/>
        <v>0</v>
      </c>
      <c r="G20" s="110"/>
      <c r="H20" s="76"/>
      <c r="I20" s="78"/>
      <c r="J20" s="78"/>
      <c r="K20" s="76"/>
      <c r="L20" s="76"/>
    </row>
    <row r="21" spans="1:12" ht="31.5">
      <c r="A21" s="128" t="s">
        <v>143</v>
      </c>
      <c r="B21" s="129"/>
      <c r="C21" s="130" t="s">
        <v>132</v>
      </c>
      <c r="D21" s="131">
        <v>11044.2987</v>
      </c>
      <c r="E21" s="132">
        <f>D21/$G$10/12</f>
        <v>2.2837673076923077</v>
      </c>
      <c r="F21" s="123">
        <f t="shared" si="1"/>
        <v>3.982510709649502</v>
      </c>
      <c r="G21" s="110"/>
      <c r="H21" s="76"/>
      <c r="I21" s="78"/>
      <c r="J21" s="78"/>
      <c r="K21" s="76"/>
      <c r="L21" s="76"/>
    </row>
    <row r="22" spans="1:12" ht="15">
      <c r="A22" s="133" t="s">
        <v>144</v>
      </c>
      <c r="B22" s="134"/>
      <c r="C22" s="134"/>
      <c r="D22" s="135"/>
      <c r="E22" s="136"/>
      <c r="F22" s="137"/>
      <c r="G22" s="138">
        <f>SUM(D23:D27)</f>
        <v>15181.87250060149</v>
      </c>
      <c r="H22" s="139">
        <f>SUM(F23:F27)</f>
        <v>5.474496069739467</v>
      </c>
      <c r="I22" s="78"/>
      <c r="J22" s="78"/>
      <c r="K22" s="76"/>
      <c r="L22" s="76"/>
    </row>
    <row r="23" spans="1:12" ht="31.5">
      <c r="A23" s="118" t="s">
        <v>145</v>
      </c>
      <c r="B23" s="119">
        <v>1</v>
      </c>
      <c r="C23" s="120" t="s">
        <v>142</v>
      </c>
      <c r="D23" s="140">
        <v>0</v>
      </c>
      <c r="E23" s="122">
        <f>D23/$G$10/12</f>
        <v>0</v>
      </c>
      <c r="F23" s="123">
        <f>D23/$H$10/12</f>
        <v>0</v>
      </c>
      <c r="G23" s="110"/>
      <c r="H23" s="76"/>
      <c r="I23" s="78"/>
      <c r="J23" s="78"/>
      <c r="K23" s="76"/>
      <c r="L23" s="76"/>
    </row>
    <row r="24" spans="1:12" ht="110.25">
      <c r="A24" s="105" t="s">
        <v>146</v>
      </c>
      <c r="B24" s="106">
        <v>2</v>
      </c>
      <c r="C24" s="124" t="s">
        <v>142</v>
      </c>
      <c r="D24" s="140">
        <v>0</v>
      </c>
      <c r="E24" s="122">
        <f>D24/$G$10/12</f>
        <v>0</v>
      </c>
      <c r="F24" s="123">
        <f>D24/$H$10/12</f>
        <v>0</v>
      </c>
      <c r="G24" s="110"/>
      <c r="H24" s="76"/>
      <c r="I24" s="141" t="s">
        <v>147</v>
      </c>
      <c r="J24" s="142" t="s">
        <v>148</v>
      </c>
      <c r="K24" s="76"/>
      <c r="L24" s="76"/>
    </row>
    <row r="25" spans="1:12" ht="47.25">
      <c r="A25" s="105" t="s">
        <v>149</v>
      </c>
      <c r="B25" s="126">
        <v>1</v>
      </c>
      <c r="C25" s="143" t="s">
        <v>150</v>
      </c>
      <c r="D25" s="140">
        <v>0</v>
      </c>
      <c r="E25" s="122">
        <f>D25/$G$10/12</f>
        <v>0</v>
      </c>
      <c r="F25" s="123">
        <f>D25/$H$10/12</f>
        <v>0</v>
      </c>
      <c r="G25" s="76"/>
      <c r="H25" s="76"/>
      <c r="I25" s="78">
        <v>0.38</v>
      </c>
      <c r="J25" s="78" t="s">
        <v>133</v>
      </c>
      <c r="K25" s="76"/>
      <c r="L25" s="76"/>
    </row>
    <row r="26" spans="1:12" ht="63">
      <c r="A26" s="105" t="s">
        <v>151</v>
      </c>
      <c r="B26" s="106">
        <v>2</v>
      </c>
      <c r="C26" s="124" t="s">
        <v>142</v>
      </c>
      <c r="D26" s="140">
        <v>0</v>
      </c>
      <c r="E26" s="122">
        <f>D26/$G$10/12</f>
        <v>0</v>
      </c>
      <c r="F26" s="123">
        <f>D26/$H$10/12</f>
        <v>0</v>
      </c>
      <c r="G26" s="110"/>
      <c r="H26" s="76"/>
      <c r="I26" s="141" t="s">
        <v>152</v>
      </c>
      <c r="J26" s="142" t="s">
        <v>153</v>
      </c>
      <c r="K26" s="76"/>
      <c r="L26" s="76"/>
    </row>
    <row r="27" spans="1:12" ht="47.25">
      <c r="A27" s="128" t="s">
        <v>154</v>
      </c>
      <c r="B27" s="129">
        <v>1</v>
      </c>
      <c r="C27" s="130" t="s">
        <v>155</v>
      </c>
      <c r="D27" s="140">
        <v>15181.87250060149</v>
      </c>
      <c r="E27" s="122">
        <f>D27/$G$10/12</f>
        <v>3.1393450166669745</v>
      </c>
      <c r="F27" s="123">
        <f>D27/$H$10/12</f>
        <v>5.474496069739467</v>
      </c>
      <c r="G27" s="110"/>
      <c r="H27" s="76"/>
      <c r="I27" s="78">
        <v>1.82</v>
      </c>
      <c r="J27" s="78" t="s">
        <v>156</v>
      </c>
      <c r="K27" s="76"/>
      <c r="L27" s="76"/>
    </row>
    <row r="28" spans="1:12" ht="15">
      <c r="A28" s="144" t="s">
        <v>157</v>
      </c>
      <c r="B28" s="145"/>
      <c r="C28" s="145"/>
      <c r="D28" s="146"/>
      <c r="E28" s="145"/>
      <c r="F28" s="147"/>
      <c r="G28" s="148">
        <f>SUM(D29:D39)</f>
        <v>6262.133350507763</v>
      </c>
      <c r="H28" s="149">
        <f>SUM(F29:F39)</f>
        <v>2.2580893374108477</v>
      </c>
      <c r="I28" s="78"/>
      <c r="J28" s="78"/>
      <c r="K28" s="76"/>
      <c r="L28" s="76"/>
    </row>
    <row r="29" spans="1:12" ht="30">
      <c r="A29" s="250" t="s">
        <v>158</v>
      </c>
      <c r="B29" s="252" t="s">
        <v>159</v>
      </c>
      <c r="C29" s="253"/>
      <c r="D29" s="140"/>
      <c r="E29" s="122"/>
      <c r="F29" s="123">
        <f aca="true" t="shared" si="2" ref="F29:F39">D29/$H$10/12</f>
        <v>0</v>
      </c>
      <c r="G29" s="150"/>
      <c r="H29" s="151"/>
      <c r="I29" s="141">
        <v>72.08</v>
      </c>
      <c r="J29" s="142" t="s">
        <v>160</v>
      </c>
      <c r="K29" s="151"/>
      <c r="L29" s="151"/>
    </row>
    <row r="30" spans="1:12" ht="15.75">
      <c r="A30" s="251"/>
      <c r="B30" s="106">
        <v>2</v>
      </c>
      <c r="C30" s="152" t="s">
        <v>161</v>
      </c>
      <c r="D30" s="140">
        <v>0</v>
      </c>
      <c r="E30" s="122">
        <f>D30/$G$10/12</f>
        <v>0</v>
      </c>
      <c r="F30" s="123">
        <f t="shared" si="2"/>
        <v>0</v>
      </c>
      <c r="G30" s="150"/>
      <c r="H30" s="151"/>
      <c r="I30" s="153"/>
      <c r="J30" s="78"/>
      <c r="K30" s="151"/>
      <c r="L30" s="151"/>
    </row>
    <row r="31" spans="1:12" ht="15.75">
      <c r="A31" s="251"/>
      <c r="B31" s="254" t="s">
        <v>162</v>
      </c>
      <c r="C31" s="255"/>
      <c r="D31" s="140"/>
      <c r="E31" s="122"/>
      <c r="F31" s="123">
        <f t="shared" si="2"/>
        <v>0</v>
      </c>
      <c r="G31" s="150"/>
      <c r="H31" s="151"/>
      <c r="I31" s="153">
        <v>0.16</v>
      </c>
      <c r="J31" s="78" t="s">
        <v>156</v>
      </c>
      <c r="K31" s="151"/>
      <c r="L31" s="151"/>
    </row>
    <row r="32" spans="1:12" ht="15.75">
      <c r="A32" s="251"/>
      <c r="B32" s="106">
        <v>2</v>
      </c>
      <c r="C32" s="152" t="s">
        <v>161</v>
      </c>
      <c r="D32" s="140">
        <v>2091.544756906151</v>
      </c>
      <c r="E32" s="122">
        <f>D32/$G$10/12</f>
        <v>0.4324947801708336</v>
      </c>
      <c r="F32" s="123">
        <f t="shared" si="2"/>
        <v>0.7541990324917608</v>
      </c>
      <c r="G32" s="150"/>
      <c r="H32" s="151"/>
      <c r="I32" s="153"/>
      <c r="J32" s="78"/>
      <c r="K32" s="151"/>
      <c r="L32" s="151"/>
    </row>
    <row r="33" spans="1:12" ht="15.75">
      <c r="A33" s="251"/>
      <c r="B33" s="254" t="s">
        <v>163</v>
      </c>
      <c r="C33" s="255"/>
      <c r="D33" s="140"/>
      <c r="E33" s="122"/>
      <c r="F33" s="123">
        <f t="shared" si="2"/>
        <v>0</v>
      </c>
      <c r="G33" s="150"/>
      <c r="H33" s="151"/>
      <c r="I33" s="153"/>
      <c r="J33" s="78"/>
      <c r="K33" s="151"/>
      <c r="L33" s="151"/>
    </row>
    <row r="34" spans="1:12" ht="15.75">
      <c r="A34" s="251"/>
      <c r="B34" s="106">
        <v>12</v>
      </c>
      <c r="C34" s="152" t="s">
        <v>161</v>
      </c>
      <c r="D34" s="140">
        <v>816.4253124576031</v>
      </c>
      <c r="E34" s="122">
        <f>D34/$G$10/12</f>
        <v>0.16882243847344977</v>
      </c>
      <c r="F34" s="123">
        <f t="shared" si="2"/>
        <v>0.29439828085158054</v>
      </c>
      <c r="G34" s="150"/>
      <c r="H34" s="151"/>
      <c r="I34" s="153"/>
      <c r="J34" s="78"/>
      <c r="K34" s="151"/>
      <c r="L34" s="151"/>
    </row>
    <row r="35" spans="1:12" ht="60">
      <c r="A35" s="251"/>
      <c r="B35" s="254" t="s">
        <v>164</v>
      </c>
      <c r="C35" s="255"/>
      <c r="D35" s="140"/>
      <c r="E35" s="122"/>
      <c r="F35" s="123">
        <f t="shared" si="2"/>
        <v>0</v>
      </c>
      <c r="G35" s="150"/>
      <c r="H35" s="151"/>
      <c r="I35" s="141" t="s">
        <v>165</v>
      </c>
      <c r="J35" s="142" t="s">
        <v>166</v>
      </c>
      <c r="K35" s="151"/>
      <c r="L35" s="151"/>
    </row>
    <row r="36" spans="1:12" ht="15.75">
      <c r="A36" s="251"/>
      <c r="B36" s="106">
        <v>12</v>
      </c>
      <c r="C36" s="152" t="s">
        <v>142</v>
      </c>
      <c r="D36" s="140">
        <v>1903.3632811440086</v>
      </c>
      <c r="E36" s="122">
        <f>D36/$G$10/12</f>
        <v>0.3935821507741953</v>
      </c>
      <c r="F36" s="123">
        <f t="shared" si="2"/>
        <v>0.6863418726179175</v>
      </c>
      <c r="G36" s="150"/>
      <c r="H36" s="151"/>
      <c r="I36" s="153"/>
      <c r="J36" s="78"/>
      <c r="K36" s="151"/>
      <c r="L36" s="151"/>
    </row>
    <row r="37" spans="1:12" ht="15.75">
      <c r="A37" s="154" t="s">
        <v>167</v>
      </c>
      <c r="B37" s="243" t="s">
        <v>168</v>
      </c>
      <c r="C37" s="244"/>
      <c r="D37" s="140">
        <v>1450.8</v>
      </c>
      <c r="E37" s="122">
        <f>D37/$G$10/12</f>
        <v>0.3</v>
      </c>
      <c r="F37" s="123">
        <f t="shared" si="2"/>
        <v>0.523150151449589</v>
      </c>
      <c r="G37" s="150"/>
      <c r="H37" s="151"/>
      <c r="I37" s="153">
        <v>0.97</v>
      </c>
      <c r="J37" s="78" t="s">
        <v>133</v>
      </c>
      <c r="K37" s="151"/>
      <c r="L37" s="151"/>
    </row>
    <row r="38" spans="1:12" ht="15.75">
      <c r="A38" s="155" t="s">
        <v>169</v>
      </c>
      <c r="B38" s="156">
        <v>1</v>
      </c>
      <c r="C38" s="30" t="s">
        <v>142</v>
      </c>
      <c r="D38" s="140">
        <v>0</v>
      </c>
      <c r="E38" s="122">
        <f>D38/$G$10/12</f>
        <v>0</v>
      </c>
      <c r="F38" s="123">
        <f t="shared" si="2"/>
        <v>0</v>
      </c>
      <c r="G38" s="150"/>
      <c r="H38" s="151"/>
      <c r="I38" s="245">
        <v>1.46</v>
      </c>
      <c r="J38" s="245" t="s">
        <v>133</v>
      </c>
      <c r="K38" s="151"/>
      <c r="L38" s="151"/>
    </row>
    <row r="39" spans="1:12" ht="15.75">
      <c r="A39" s="155" t="s">
        <v>170</v>
      </c>
      <c r="B39" s="157">
        <v>1</v>
      </c>
      <c r="C39" s="32" t="s">
        <v>142</v>
      </c>
      <c r="D39" s="140">
        <v>0</v>
      </c>
      <c r="E39" s="122">
        <f>D39/$G$10/12</f>
        <v>0</v>
      </c>
      <c r="F39" s="123">
        <f t="shared" si="2"/>
        <v>0</v>
      </c>
      <c r="G39" s="150"/>
      <c r="H39" s="151"/>
      <c r="I39" s="245"/>
      <c r="J39" s="245"/>
      <c r="K39" s="151"/>
      <c r="L39" s="151"/>
    </row>
    <row r="40" spans="1:12" ht="15.75">
      <c r="A40" s="158" t="s">
        <v>171</v>
      </c>
      <c r="B40" s="159"/>
      <c r="C40" s="159"/>
      <c r="D40" s="160"/>
      <c r="E40" s="159"/>
      <c r="F40" s="161"/>
      <c r="G40" s="162">
        <f>D41</f>
        <v>3603.3324207462488</v>
      </c>
      <c r="H40" s="163">
        <f>F41</f>
        <v>1.2993409854126095</v>
      </c>
      <c r="I40" s="78"/>
      <c r="J40" s="78"/>
      <c r="K40" s="76"/>
      <c r="L40" s="76"/>
    </row>
    <row r="41" spans="1:12" ht="15.75">
      <c r="A41" s="164" t="s">
        <v>172</v>
      </c>
      <c r="B41" s="246"/>
      <c r="C41" s="246"/>
      <c r="D41" s="140">
        <v>3603.3324207462488</v>
      </c>
      <c r="E41" s="122">
        <f>D41/$G$10/12</f>
        <v>0.7451059596249481</v>
      </c>
      <c r="F41" s="123">
        <f>D41/$H$10/12</f>
        <v>1.2993409854126095</v>
      </c>
      <c r="G41" s="110"/>
      <c r="H41" s="76"/>
      <c r="I41" s="78">
        <v>1.86</v>
      </c>
      <c r="J41" s="78" t="s">
        <v>133</v>
      </c>
      <c r="K41" s="76"/>
      <c r="L41" s="76"/>
    </row>
    <row r="42" spans="1:12" ht="15">
      <c r="A42" s="165" t="s">
        <v>173</v>
      </c>
      <c r="B42" s="166"/>
      <c r="C42" s="166"/>
      <c r="D42" s="167"/>
      <c r="E42" s="166"/>
      <c r="F42" s="168"/>
      <c r="G42" s="169">
        <f>G12+G14+G22+G28+G40</f>
        <v>39636.65662820874</v>
      </c>
      <c r="H42" s="170">
        <f>H12+H14+H22+H28+H40</f>
        <v>14.292750839538705</v>
      </c>
      <c r="I42" s="78"/>
      <c r="J42" s="78"/>
      <c r="K42" s="76"/>
      <c r="L42" s="76"/>
    </row>
    <row r="43" spans="1:12" ht="15.75">
      <c r="A43" s="171" t="s">
        <v>174</v>
      </c>
      <c r="B43" s="241"/>
      <c r="C43" s="242"/>
      <c r="D43" s="172">
        <f>(D13+D15+D16+D17+D18+D19+D20+D21+D23+D24+D25+D26+D27+D30+D32+D34+D36+D37+D38+D39+D41)</f>
        <v>39636.656628208744</v>
      </c>
      <c r="E43" s="173">
        <f>D43/$G$10/12</f>
        <v>8.19616555587443</v>
      </c>
      <c r="F43" s="174">
        <f>F13+F15+F16+F17+F18+F19+F20+F21+F23+F24+F25+F26+F27+F30+F32+F34+F36+F37+F38+F39+F41</f>
        <v>14.292750839538705</v>
      </c>
      <c r="G43" s="175"/>
      <c r="H43" s="175"/>
      <c r="I43" s="89"/>
      <c r="J43" s="78"/>
      <c r="K43" s="176">
        <f>E43/E46</f>
        <v>1.0230828336093776</v>
      </c>
      <c r="L43" s="177"/>
    </row>
    <row r="44" spans="1:12" ht="15.75">
      <c r="A44" s="178"/>
      <c r="B44" s="179"/>
      <c r="C44" s="179"/>
      <c r="D44" s="180"/>
      <c r="E44" s="181"/>
      <c r="F44" s="180"/>
      <c r="G44" s="175"/>
      <c r="H44" s="175"/>
      <c r="I44" s="89"/>
      <c r="J44" s="78"/>
      <c r="K44" s="177"/>
      <c r="L44" s="177"/>
    </row>
    <row r="45" spans="1:12" ht="15.75" hidden="1">
      <c r="A45" s="182" t="s">
        <v>175</v>
      </c>
      <c r="B45" s="183">
        <f>G10-C45</f>
        <v>0</v>
      </c>
      <c r="C45" s="182">
        <v>403</v>
      </c>
      <c r="D45" s="185">
        <v>45716</v>
      </c>
      <c r="E45" s="186">
        <f>D45/C45/12</f>
        <v>9.453267162944583</v>
      </c>
      <c r="F45" s="187" t="e">
        <f>#REF!/12/G10</f>
        <v>#REF!</v>
      </c>
      <c r="G45" s="188" t="s">
        <v>176</v>
      </c>
      <c r="H45" s="189">
        <f>E43/E45</f>
        <v>0.8670193505164219</v>
      </c>
      <c r="I45" s="78"/>
      <c r="J45" s="78"/>
      <c r="K45" s="76" t="s">
        <v>176</v>
      </c>
      <c r="L45" s="76"/>
    </row>
    <row r="46" spans="1:12" ht="15.75" hidden="1">
      <c r="A46" s="76"/>
      <c r="B46" s="76"/>
      <c r="C46" s="76"/>
      <c r="D46" s="190">
        <f>D45/1.18</f>
        <v>38742.372881355936</v>
      </c>
      <c r="E46" s="191">
        <f>E45/1.18</f>
        <v>8.011243358427613</v>
      </c>
      <c r="F46" s="192"/>
      <c r="G46" s="193" t="s">
        <v>177</v>
      </c>
      <c r="H46" s="194">
        <f>E43/E46</f>
        <v>1.0230828336093776</v>
      </c>
      <c r="I46" s="78"/>
      <c r="J46" s="78"/>
      <c r="K46" s="76" t="s">
        <v>177</v>
      </c>
      <c r="L46" s="76"/>
    </row>
    <row r="47" spans="1:12" ht="15.75" hidden="1">
      <c r="A47" s="76"/>
      <c r="B47" s="76"/>
      <c r="C47" s="76"/>
      <c r="D47" s="181"/>
      <c r="E47" s="181"/>
      <c r="F47" s="195"/>
      <c r="G47" s="107"/>
      <c r="H47" s="196"/>
      <c r="I47" s="78"/>
      <c r="J47" s="78"/>
      <c r="K47" s="76"/>
      <c r="L47" s="76"/>
    </row>
    <row r="48" spans="1:12" ht="15" hidden="1">
      <c r="A48" s="76"/>
      <c r="B48" s="76"/>
      <c r="C48" s="76"/>
      <c r="D48" s="197">
        <f>E48*G10*12</f>
        <v>38736.36</v>
      </c>
      <c r="E48" s="197">
        <v>8.01</v>
      </c>
      <c r="F48" s="197"/>
      <c r="G48" s="197" t="s">
        <v>178</v>
      </c>
      <c r="H48" s="198">
        <f>E43/E48</f>
        <v>1.0232416424312647</v>
      </c>
      <c r="I48" s="78"/>
      <c r="J48" s="78"/>
      <c r="K48" s="76" t="s">
        <v>178</v>
      </c>
      <c r="L48" s="76"/>
    </row>
    <row r="49" spans="1:12" ht="15" hidden="1">
      <c r="A49" s="76"/>
      <c r="B49" s="76"/>
      <c r="C49" s="76"/>
      <c r="D49" s="199">
        <f>D43-D48</f>
        <v>900.2966282087436</v>
      </c>
      <c r="E49" s="199">
        <f>E43-E48</f>
        <v>0.18616555587442996</v>
      </c>
      <c r="F49" s="200"/>
      <c r="G49" s="200" t="s">
        <v>179</v>
      </c>
      <c r="H49" s="76"/>
      <c r="I49" s="78"/>
      <c r="J49" s="78"/>
      <c r="K49" s="76" t="s">
        <v>180</v>
      </c>
      <c r="L49" s="76"/>
    </row>
    <row r="50" spans="1:12" ht="15" hidden="1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</row>
  </sheetData>
  <mergeCells count="16">
    <mergeCell ref="D1:E1"/>
    <mergeCell ref="C2:D2"/>
    <mergeCell ref="C3:D3"/>
    <mergeCell ref="A8:E8"/>
    <mergeCell ref="A9:E9"/>
    <mergeCell ref="B11:C11"/>
    <mergeCell ref="A29:A36"/>
    <mergeCell ref="B29:C29"/>
    <mergeCell ref="B31:C31"/>
    <mergeCell ref="B33:C33"/>
    <mergeCell ref="B35:C35"/>
    <mergeCell ref="B43:C43"/>
    <mergeCell ref="B37:C37"/>
    <mergeCell ref="I38:I39"/>
    <mergeCell ref="J38:J39"/>
    <mergeCell ref="B41:C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9">
      <selection activeCell="D31" sqref="D3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201"/>
      <c r="B1" s="201"/>
      <c r="C1" s="76"/>
      <c r="D1" s="240" t="s">
        <v>181</v>
      </c>
      <c r="E1" s="240"/>
    </row>
    <row r="2" spans="1:5" ht="12.75" customHeight="1">
      <c r="A2" s="201"/>
      <c r="B2" s="201"/>
      <c r="C2" s="227" t="s">
        <v>1</v>
      </c>
      <c r="D2" s="227"/>
      <c r="E2" s="202"/>
    </row>
    <row r="3" spans="1:5" ht="45" customHeight="1">
      <c r="A3" s="201"/>
      <c r="B3" s="201"/>
      <c r="C3" s="228" t="s">
        <v>2</v>
      </c>
      <c r="D3" s="228"/>
      <c r="E3" s="228"/>
    </row>
    <row r="4" spans="1:5" ht="22.5" customHeight="1">
      <c r="A4" s="201"/>
      <c r="B4" s="201"/>
      <c r="C4" s="79"/>
      <c r="D4" s="80" t="s">
        <v>3</v>
      </c>
      <c r="E4" s="201"/>
    </row>
    <row r="5" spans="1:5" ht="15.75">
      <c r="A5" s="201"/>
      <c r="B5" s="201"/>
      <c r="C5" s="82" t="s">
        <v>122</v>
      </c>
      <c r="D5" s="80"/>
      <c r="E5" s="201"/>
    </row>
    <row r="6" spans="1:5" ht="12" customHeight="1">
      <c r="A6" s="201"/>
      <c r="B6" s="201"/>
      <c r="C6" s="5" t="s">
        <v>4</v>
      </c>
      <c r="D6" s="84"/>
      <c r="E6" s="201"/>
    </row>
    <row r="7" spans="1:5" ht="17.25" customHeight="1">
      <c r="A7" s="201"/>
      <c r="B7" s="201"/>
      <c r="C7" s="6" t="s">
        <v>5</v>
      </c>
      <c r="D7" s="86"/>
      <c r="E7" s="201"/>
    </row>
    <row r="8" spans="1:5" ht="30.75" customHeight="1">
      <c r="A8" s="280" t="s">
        <v>123</v>
      </c>
      <c r="B8" s="280"/>
      <c r="C8" s="280"/>
      <c r="D8" s="280"/>
      <c r="E8" s="280"/>
    </row>
    <row r="9" spans="1:8" ht="45.75" customHeight="1">
      <c r="A9" s="273" t="s">
        <v>182</v>
      </c>
      <c r="B9" s="273"/>
      <c r="C9" s="273"/>
      <c r="D9" s="273"/>
      <c r="E9" s="273"/>
      <c r="G9" s="91">
        <v>231.1</v>
      </c>
      <c r="H9" s="92">
        <v>403</v>
      </c>
    </row>
    <row r="10" spans="1:5" ht="16.5">
      <c r="A10" s="203"/>
      <c r="B10" s="203"/>
      <c r="C10" s="203" t="s">
        <v>10</v>
      </c>
      <c r="D10" s="203"/>
      <c r="E10" s="203"/>
    </row>
    <row r="11" spans="1:5" ht="84" customHeight="1">
      <c r="A11" s="204"/>
      <c r="B11" s="248" t="s">
        <v>125</v>
      </c>
      <c r="C11" s="249"/>
      <c r="D11" s="205" t="s">
        <v>183</v>
      </c>
      <c r="E11" s="205" t="s">
        <v>184</v>
      </c>
    </row>
    <row r="12" spans="1:5" ht="15.75" customHeight="1">
      <c r="A12" s="274" t="s">
        <v>185</v>
      </c>
      <c r="B12" s="275"/>
      <c r="C12" s="275"/>
      <c r="D12" s="275"/>
      <c r="E12" s="276"/>
    </row>
    <row r="13" spans="1:5" ht="30.75" customHeight="1">
      <c r="A13" s="118" t="s">
        <v>186</v>
      </c>
      <c r="B13" s="206">
        <v>1</v>
      </c>
      <c r="C13" s="207" t="s">
        <v>132</v>
      </c>
      <c r="D13" s="208">
        <v>4954.655496507554</v>
      </c>
      <c r="E13" s="209">
        <f>D13/12/$H$9</f>
        <v>1.0245358760354744</v>
      </c>
    </row>
    <row r="14" spans="1:5" ht="15" customHeight="1">
      <c r="A14" s="105" t="s">
        <v>187</v>
      </c>
      <c r="B14" s="210">
        <v>12</v>
      </c>
      <c r="C14" s="211" t="s">
        <v>142</v>
      </c>
      <c r="D14" s="212">
        <v>0</v>
      </c>
      <c r="E14" s="213">
        <f>D14/12/$H$9</f>
        <v>0</v>
      </c>
    </row>
    <row r="15" spans="1:5" ht="33" customHeight="1">
      <c r="A15" s="105" t="s">
        <v>188</v>
      </c>
      <c r="B15" s="210">
        <v>2</v>
      </c>
      <c r="C15" s="211" t="s">
        <v>142</v>
      </c>
      <c r="D15" s="212">
        <v>0</v>
      </c>
      <c r="E15" s="213">
        <f>D15/12/$H$9</f>
        <v>0</v>
      </c>
    </row>
    <row r="16" spans="1:5" ht="30.75" customHeight="1">
      <c r="A16" s="105" t="s">
        <v>189</v>
      </c>
      <c r="B16" s="210">
        <v>1</v>
      </c>
      <c r="C16" s="211" t="s">
        <v>142</v>
      </c>
      <c r="D16" s="214">
        <v>0</v>
      </c>
      <c r="E16" s="215">
        <f>D16/12/$H$9</f>
        <v>0</v>
      </c>
    </row>
    <row r="17" spans="1:5" ht="15.75" customHeight="1">
      <c r="A17" s="277" t="s">
        <v>134</v>
      </c>
      <c r="B17" s="278"/>
      <c r="C17" s="278"/>
      <c r="D17" s="278"/>
      <c r="E17" s="279"/>
    </row>
    <row r="18" spans="1:5" ht="17.25" customHeight="1">
      <c r="A18" s="118" t="s">
        <v>190</v>
      </c>
      <c r="B18" s="206">
        <v>4</v>
      </c>
      <c r="C18" s="207" t="s">
        <v>142</v>
      </c>
      <c r="D18" s="208">
        <v>0</v>
      </c>
      <c r="E18" s="213">
        <f>D18/12/$H$9</f>
        <v>0</v>
      </c>
    </row>
    <row r="19" spans="1:5" ht="15" customHeight="1">
      <c r="A19" s="105" t="s">
        <v>191</v>
      </c>
      <c r="B19" s="216">
        <v>3</v>
      </c>
      <c r="C19" s="211" t="s">
        <v>132</v>
      </c>
      <c r="D19" s="212">
        <v>0</v>
      </c>
      <c r="E19" s="213">
        <f>D19/12/$H$9</f>
        <v>0</v>
      </c>
    </row>
    <row r="20" spans="1:5" ht="33.75" customHeight="1">
      <c r="A20" s="128" t="s">
        <v>192</v>
      </c>
      <c r="B20" s="217"/>
      <c r="C20" s="218" t="s">
        <v>193</v>
      </c>
      <c r="D20" s="214">
        <v>0</v>
      </c>
      <c r="E20" s="213">
        <f>D20/12/$H$9</f>
        <v>0</v>
      </c>
    </row>
    <row r="21" spans="1:5" ht="15.75" customHeight="1">
      <c r="A21" s="264" t="s">
        <v>194</v>
      </c>
      <c r="B21" s="265"/>
      <c r="C21" s="265"/>
      <c r="D21" s="265"/>
      <c r="E21" s="266"/>
    </row>
    <row r="22" spans="1:5" ht="81" customHeight="1">
      <c r="A22" s="219" t="s">
        <v>195</v>
      </c>
      <c r="B22" s="267" t="s">
        <v>196</v>
      </c>
      <c r="C22" s="268"/>
      <c r="D22" s="208">
        <v>0</v>
      </c>
      <c r="E22" s="213">
        <f>D22/12/$H$9</f>
        <v>0</v>
      </c>
    </row>
    <row r="23" spans="1:5" s="223" customFormat="1" ht="33" customHeight="1">
      <c r="A23" s="220" t="s">
        <v>197</v>
      </c>
      <c r="B23" s="269" t="s">
        <v>193</v>
      </c>
      <c r="C23" s="270"/>
      <c r="D23" s="221">
        <v>6375.460536497256</v>
      </c>
      <c r="E23" s="222">
        <f>D23/12/$H$9</f>
        <v>1.3183334442715584</v>
      </c>
    </row>
    <row r="24" spans="1:5" s="223" customFormat="1" ht="45" customHeight="1">
      <c r="A24" s="224" t="s">
        <v>198</v>
      </c>
      <c r="B24" s="271" t="s">
        <v>193</v>
      </c>
      <c r="C24" s="272"/>
      <c r="D24" s="225">
        <v>500</v>
      </c>
      <c r="E24" s="222">
        <f>D24/12/$H$9</f>
        <v>0.10339123242349048</v>
      </c>
    </row>
    <row r="25" spans="1:5" ht="15.75" customHeight="1">
      <c r="A25" s="184" t="s">
        <v>199</v>
      </c>
      <c r="B25" s="99"/>
      <c r="C25" s="99"/>
      <c r="D25" s="99"/>
      <c r="E25" s="256"/>
    </row>
    <row r="26" spans="1:5" ht="16.5" customHeight="1">
      <c r="A26" s="226" t="s">
        <v>200</v>
      </c>
      <c r="B26" s="257"/>
      <c r="C26" s="258"/>
      <c r="D26" s="212"/>
      <c r="E26" s="229">
        <f>D26/12/$H$9</f>
        <v>0</v>
      </c>
    </row>
    <row r="27" spans="1:5" ht="30.75" customHeight="1">
      <c r="A27" s="230" t="s">
        <v>201</v>
      </c>
      <c r="B27" s="259"/>
      <c r="C27" s="260"/>
      <c r="D27" s="212"/>
      <c r="E27" s="229">
        <f>D27/12/$H$9</f>
        <v>0</v>
      </c>
    </row>
    <row r="28" spans="1:5" ht="14.25">
      <c r="A28" s="261" t="s">
        <v>173</v>
      </c>
      <c r="B28" s="262"/>
      <c r="C28" s="262"/>
      <c r="D28" s="262"/>
      <c r="E28" s="263"/>
    </row>
    <row r="29" spans="1:5" ht="15.75">
      <c r="A29" s="231" t="s">
        <v>202</v>
      </c>
      <c r="B29" s="232"/>
      <c r="C29" s="232"/>
      <c r="D29" s="233">
        <f>D13+D14+D15+D16+D18+D19+D20+D22+D23+D26+D27+D24</f>
        <v>11830.11603300481</v>
      </c>
      <c r="E29" s="234">
        <f>E13+E14+E15+E16+E18+E19+E20+E22+E23+E26+E27</f>
        <v>2.3428693203070328</v>
      </c>
    </row>
    <row r="31" ht="12.75">
      <c r="D31" s="235"/>
    </row>
  </sheetData>
  <mergeCells count="16">
    <mergeCell ref="D1:E1"/>
    <mergeCell ref="C2:D2"/>
    <mergeCell ref="C3:E3"/>
    <mergeCell ref="A8:E8"/>
    <mergeCell ref="A9:E9"/>
    <mergeCell ref="B11:C11"/>
    <mergeCell ref="A12:E12"/>
    <mergeCell ref="A17:E17"/>
    <mergeCell ref="A21:E21"/>
    <mergeCell ref="B22:C22"/>
    <mergeCell ref="B23:C23"/>
    <mergeCell ref="B24:C24"/>
    <mergeCell ref="A25:E25"/>
    <mergeCell ref="B26:C26"/>
    <mergeCell ref="B27:C27"/>
    <mergeCell ref="A28:E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2012-06-13T07:44:11Z</dcterms:modified>
  <cp:category/>
  <cp:version/>
  <cp:contentType/>
  <cp:contentStatus/>
</cp:coreProperties>
</file>