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<sst xmlns="http://schemas.openxmlformats.org/spreadsheetml/2006/main" count="292" uniqueCount="207">
  <si>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</si>
  <si>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</si>
  <si>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</si>
  <si>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</si>
  <si>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</si>
  <si>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</si>
  <si>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</si>
  <si>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</si>
  <si>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</si>
  <si>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</si>
  <si>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</si>
  <si>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</si>
  <si>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</si>
  <si>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</si>
  <si>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</si>
  <si>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</si>
  <si>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</si>
  <si>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</si>
  <si>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</si>
  <si>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</si>
  <si>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</si>
  <si>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</si>
  <si>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</si>
  <si>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</si>
  <si>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</si>
  <si>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</si>
  <si>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</si>
  <si>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</si>
  <si>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</si>
  <si>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</si>
  <si>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</si>
  <si>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</si>
  <si>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</si>
  <si>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</si>
  <si>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</si>
  <si>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</si>
  <si>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</si>
  <si>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</si>
  <si>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</si>
  <si>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</si>
  <si>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</si>
  <si>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</si>
  <si>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</si>
  <si>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</si>
  <si>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</si>
  <si>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</si>
  <si>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</si>
  <si>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</si>
  <si>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</si>
  <si>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</si>
  <si>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</si>
  <si>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</si>
  <si>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</si>
  <si>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</si>
  <si>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</si>
  <si>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</si>
  <si>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</si>
  <si>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</si>
  <si>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</si>
  <si>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</si>
  <si>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</si>
  <si>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</si>
  <si>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</si>
  <si>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</si>
  <si>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</si>
  <si>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</si>
  <si>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</si>
  <si>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</si>
  <si>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</si>
  <si>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</si>
  <si>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</si>
  <si>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</si>
  <si>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</si>
  <si>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</si>
  <si>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</si>
  <si>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</si>
  <si>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</si>
  <si>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</si>
  <si>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</si>
  <si>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</si>
  <si>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</si>
  <si>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</si>
  <si>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</si>
  <si>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</si>
  <si>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</si>
  <si>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</si>
  <si>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</si>
  <si>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</si>
  <si>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</si>
  <si>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</si>
  <si>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</si>
  <si>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</si>
  <si>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</si>
  <si>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</si>
  <si>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</si>
  <si>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</si>
  <si>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</si>
  <si>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</si>
  <si>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</si>
  <si>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</si>
  <si>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</si>
  <si>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</si>
  <si>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</si>
  <si>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</si>
  <si>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</si>
  <si>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</si>
  <si>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</si>
  <si>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</si>
  <si>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</si>
  <si>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</si>
  <si>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</si>
  <si>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</si>
  <si>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</si>
  <si>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</si>
  <si>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</si>
  <si>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</si>
  <si>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</si>
  <si>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</si>
  <si>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</si>
  <si>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</si>
  <si>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</si>
  <si>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</si>
  <si>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</si>
  <si>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</si>
  <si>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</si>
  <si>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</si>
  <si>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</si>
  <si>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</si>
  <si>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</si>
  <si>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</si>
  <si>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</si>
  <si>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</si>
  <si>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</si>
  <si>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</si>
  <si>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</si>
  <si>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</si>
  <si>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</si>
  <si>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</si>
  <si>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</si>
  <si>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</si>
  <si>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</si>
  <si>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</si>
  <si>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</si>
  <si>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</si>
  <si>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</si>
  <si>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</si>
  <si>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</si>
  <si>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</si>
  <si>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</si>
  <si>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</si>
  <si>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</si>
  <si>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</si>
  <si>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</si>
  <si>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</si>
  <si>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</si>
  <si>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</si>
  <si>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</si>
  <si>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</si>
  <si>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</si>
  <si>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</si>
  <si>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</si>
  <si>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</si>
  <si>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</si>
  <si>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</si>
  <si>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</si>
  <si>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</si>
  <si>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</si>
  <si>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</si>
  <si>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</si>
  <si>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</si>
  <si>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</si>
  <si>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</si>
  <si>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"_____" ________________ 2011 г.</t>
  </si>
  <si>
    <t xml:space="preserve">     2012г.</t>
  </si>
  <si>
    <t>жилой дом</t>
  </si>
  <si>
    <t>простые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</si>
  <si>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</si>
  <si>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</si>
  <si>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</si>
  <si>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</si>
  <si>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</si>
  <si>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</si>
  <si>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</si>
  <si>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</si>
  <si>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</si>
  <si>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</si>
  <si>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бревенчатые</t>
  </si>
  <si>
    <t>Челнокова,32</t>
  </si>
  <si>
    <t>Н/у</t>
  </si>
  <si>
    <t>бутовый, ленточный</t>
  </si>
  <si>
    <t>трещины,сколы,деформация</t>
  </si>
  <si>
    <t>трещины, гниль</t>
  </si>
  <si>
    <t xml:space="preserve">деревянное </t>
  </si>
  <si>
    <t>гниль,трещины, грибок</t>
  </si>
  <si>
    <t>железо</t>
  </si>
  <si>
    <t>гниль в обрешетке, ржавчина</t>
  </si>
  <si>
    <t>щели, гниль, трещины, износ окраски.</t>
  </si>
  <si>
    <t>деревянные, двухстворчатые</t>
  </si>
  <si>
    <t>трещины, гниль, осадка полотен.</t>
  </si>
  <si>
    <t xml:space="preserve"> штукатурка , побелка.</t>
  </si>
  <si>
    <t>покраска</t>
  </si>
  <si>
    <t>трещины, утрачен окрас</t>
  </si>
  <si>
    <t>открытая проводка</t>
  </si>
  <si>
    <t>гниль,трещины, деформация.</t>
  </si>
  <si>
    <t>"_____" ________________ 2012г.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</si>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</sst>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182" fontId="10" fillId="39" borderId="14" xfId="42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wrapText="1"/>
    </xf>
    <xf numFmtId="43" fontId="10" fillId="39" borderId="14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3.421875" style="0" customWidth="1"/>
    <col min="2" max="2" width="17.8515625" style="0" customWidth="1"/>
    <col min="3" max="3" width="15.7109375" style="0" customWidth="1"/>
  </cols>
  <sheetData>
    <row r="1" spans="1:3" ht="28.5" customHeight="1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61.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34" t="s">
        <v>6</v>
      </c>
      <c r="B7" s="234"/>
      <c r="C7" s="234"/>
    </row>
    <row r="8" spans="1:3" ht="30.75" customHeight="1">
      <c r="A8" s="236" t="s">
        <v>7</v>
      </c>
      <c r="B8" s="236"/>
      <c r="C8" s="236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187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174</v>
      </c>
      <c r="C12" s="8"/>
    </row>
    <row r="13" spans="1:3" ht="15.75">
      <c r="A13" s="8" t="s">
        <v>12</v>
      </c>
      <c r="B13" s="9" t="s">
        <v>188</v>
      </c>
      <c r="C13" s="3"/>
    </row>
    <row r="14" spans="1:3" ht="15.75" customHeight="1">
      <c r="A14" s="237" t="s">
        <v>13</v>
      </c>
      <c r="B14" s="237"/>
      <c r="C14" s="12">
        <v>0.61</v>
      </c>
    </row>
    <row r="15" spans="1:3" ht="15.75">
      <c r="A15" s="8" t="s">
        <v>14</v>
      </c>
      <c r="B15" s="12"/>
      <c r="C15" s="13">
        <v>0.82</v>
      </c>
    </row>
    <row r="16" spans="1:3" ht="15.75">
      <c r="A16" s="8" t="s">
        <v>15</v>
      </c>
      <c r="B16" s="3">
        <v>1965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6</v>
      </c>
      <c r="C23" s="3"/>
    </row>
    <row r="24" spans="1:3" ht="33" customHeight="1">
      <c r="A24" s="235" t="s">
        <v>24</v>
      </c>
      <c r="B24" s="235"/>
      <c r="C24" s="15" t="s">
        <v>17</v>
      </c>
    </row>
    <row r="25" spans="1:3" ht="33" customHeight="1">
      <c r="A25" s="235" t="s">
        <v>25</v>
      </c>
      <c r="B25" s="235"/>
      <c r="C25" s="16" t="s">
        <v>17</v>
      </c>
    </row>
    <row r="26" spans="1:3" ht="47.25" customHeight="1">
      <c r="A26" s="235" t="s">
        <v>26</v>
      </c>
      <c r="B26" s="235"/>
      <c r="C26" s="15" t="s">
        <v>17</v>
      </c>
    </row>
    <row r="27" spans="1:3" ht="15.75">
      <c r="A27" s="8" t="s">
        <v>27</v>
      </c>
      <c r="B27" s="10">
        <v>808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182.7</v>
      </c>
      <c r="C30" s="10" t="s">
        <v>32</v>
      </c>
    </row>
    <row r="31" spans="1:3" ht="15.75">
      <c r="A31" s="18" t="s">
        <v>33</v>
      </c>
      <c r="B31" s="17">
        <v>182.7</v>
      </c>
      <c r="C31" s="17" t="s">
        <v>32</v>
      </c>
    </row>
    <row r="32" spans="1:3" ht="15.75">
      <c r="A32" s="20" t="s">
        <v>34</v>
      </c>
      <c r="B32" s="17">
        <v>116.9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776</v>
      </c>
      <c r="C39" s="212"/>
    </row>
    <row r="40" spans="1:3" ht="15.75">
      <c r="A40" s="27" t="s">
        <v>43</v>
      </c>
      <c r="B40" s="24"/>
      <c r="C40" s="131" t="s">
        <v>32</v>
      </c>
    </row>
    <row r="41" spans="1:3" ht="15.75">
      <c r="A41" s="28" t="s">
        <v>44</v>
      </c>
      <c r="B41" s="24"/>
      <c r="C41" s="131" t="s">
        <v>32</v>
      </c>
    </row>
    <row r="42" spans="1:3" ht="15.75">
      <c r="A42" s="27" t="s">
        <v>45</v>
      </c>
      <c r="B42" s="24"/>
      <c r="C42" s="131" t="s">
        <v>32</v>
      </c>
    </row>
    <row r="43" spans="1:3" ht="15.75">
      <c r="A43" s="18" t="s">
        <v>46</v>
      </c>
      <c r="B43" s="19"/>
      <c r="C43" s="133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10</v>
      </c>
      <c r="C45" s="29" t="s">
        <v>49</v>
      </c>
    </row>
    <row r="46" spans="1:3" ht="15.75">
      <c r="A46" s="1" t="s">
        <v>50</v>
      </c>
      <c r="B46" s="9">
        <v>278.9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213"/>
      <c r="C48" s="8"/>
    </row>
    <row r="49" spans="1:3" ht="15.75">
      <c r="A49" s="32" t="s">
        <v>53</v>
      </c>
      <c r="B49" s="214">
        <v>278.9</v>
      </c>
      <c r="C49" s="8"/>
    </row>
    <row r="50" spans="1:3" ht="15.75">
      <c r="A50" s="32" t="s">
        <v>54</v>
      </c>
      <c r="B50" s="213"/>
      <c r="C50" s="8"/>
    </row>
    <row r="51" spans="1:3" ht="15.75">
      <c r="A51" s="234" t="s">
        <v>55</v>
      </c>
      <c r="B51" s="234"/>
      <c r="C51" s="234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1.5">
      <c r="A54" s="34" t="s">
        <v>59</v>
      </c>
      <c r="B54" s="35" t="s">
        <v>189</v>
      </c>
      <c r="C54" s="215" t="s">
        <v>190</v>
      </c>
    </row>
    <row r="55" spans="1:3" ht="31.5">
      <c r="A55" s="34" t="s">
        <v>60</v>
      </c>
      <c r="B55" s="35" t="s">
        <v>186</v>
      </c>
      <c r="C55" s="216" t="s">
        <v>191</v>
      </c>
    </row>
    <row r="56" spans="1:3" ht="15.75">
      <c r="A56" s="36" t="s">
        <v>61</v>
      </c>
      <c r="B56" s="37" t="s">
        <v>171</v>
      </c>
      <c r="C56" s="215"/>
    </row>
    <row r="57" spans="1:3" ht="15.75">
      <c r="A57" s="38" t="s">
        <v>62</v>
      </c>
      <c r="B57" s="217"/>
      <c r="C57" s="218"/>
    </row>
    <row r="58" spans="1:3" ht="31.5">
      <c r="A58" s="39" t="s">
        <v>63</v>
      </c>
      <c r="B58" s="219" t="s">
        <v>192</v>
      </c>
      <c r="C58" s="220" t="s">
        <v>193</v>
      </c>
    </row>
    <row r="59" spans="1:3" ht="15.75">
      <c r="A59" s="39" t="s">
        <v>64</v>
      </c>
      <c r="B59" s="221"/>
      <c r="C59" s="220"/>
    </row>
    <row r="60" spans="1:3" ht="15.75">
      <c r="A60" s="39" t="s">
        <v>65</v>
      </c>
      <c r="B60" s="221"/>
      <c r="C60" s="220"/>
    </row>
    <row r="61" spans="1:3" ht="15.75">
      <c r="A61" s="40" t="s">
        <v>66</v>
      </c>
      <c r="B61" s="222"/>
      <c r="C61" s="223"/>
    </row>
    <row r="62" spans="1:3" ht="47.25">
      <c r="A62" s="41" t="s">
        <v>67</v>
      </c>
      <c r="B62" s="42" t="s">
        <v>194</v>
      </c>
      <c r="C62" s="224" t="s">
        <v>195</v>
      </c>
    </row>
    <row r="63" spans="1:3" ht="47.25">
      <c r="A63" s="43" t="s">
        <v>68</v>
      </c>
      <c r="B63" s="35" t="s">
        <v>171</v>
      </c>
      <c r="C63" s="225" t="s">
        <v>196</v>
      </c>
    </row>
    <row r="64" spans="1:3" ht="15.75">
      <c r="A64" s="38" t="s">
        <v>69</v>
      </c>
      <c r="B64" s="44"/>
      <c r="C64" s="226"/>
    </row>
    <row r="65" spans="1:3" ht="47.25">
      <c r="A65" s="45" t="s">
        <v>70</v>
      </c>
      <c r="B65" s="194" t="s">
        <v>197</v>
      </c>
      <c r="C65" s="227" t="s">
        <v>198</v>
      </c>
    </row>
    <row r="66" spans="1:3" ht="15.75">
      <c r="A66" s="46" t="s">
        <v>71</v>
      </c>
      <c r="B66" s="47" t="s">
        <v>175</v>
      </c>
      <c r="C66" s="228"/>
    </row>
    <row r="67" spans="1:3" ht="15.75">
      <c r="A67" s="48" t="s">
        <v>66</v>
      </c>
      <c r="B67" s="49"/>
      <c r="C67" s="224"/>
    </row>
    <row r="68" spans="1:3" ht="15.75">
      <c r="A68" s="38" t="s">
        <v>72</v>
      </c>
      <c r="B68" s="44"/>
      <c r="C68" s="226"/>
    </row>
    <row r="69" spans="1:3" ht="15.75" customHeight="1">
      <c r="A69" s="46" t="s">
        <v>73</v>
      </c>
      <c r="B69" s="193" t="s">
        <v>199</v>
      </c>
      <c r="C69" s="229"/>
    </row>
    <row r="70" spans="1:3" ht="31.5">
      <c r="A70" s="45" t="s">
        <v>74</v>
      </c>
      <c r="B70" s="193" t="s">
        <v>200</v>
      </c>
      <c r="C70" s="229" t="s">
        <v>201</v>
      </c>
    </row>
    <row r="71" spans="1:3" ht="15.75">
      <c r="A71" s="46" t="s">
        <v>66</v>
      </c>
      <c r="B71" s="47"/>
      <c r="C71" s="224"/>
    </row>
    <row r="72" spans="1:3" ht="31.5">
      <c r="A72" s="38" t="s">
        <v>75</v>
      </c>
      <c r="B72" s="44"/>
      <c r="C72" s="226"/>
    </row>
    <row r="73" spans="1:3" ht="15.75">
      <c r="A73" s="46" t="s">
        <v>76</v>
      </c>
      <c r="B73" s="47" t="s">
        <v>17</v>
      </c>
      <c r="C73" s="228"/>
    </row>
    <row r="74" spans="1:3" ht="15.75">
      <c r="A74" s="46" t="s">
        <v>77</v>
      </c>
      <c r="B74" s="47" t="s">
        <v>17</v>
      </c>
      <c r="C74" s="228"/>
    </row>
    <row r="75" spans="1:3" ht="15.75">
      <c r="A75" s="46" t="s">
        <v>78</v>
      </c>
      <c r="B75" s="47" t="s">
        <v>17</v>
      </c>
      <c r="C75" s="228"/>
    </row>
    <row r="76" spans="1:3" ht="15.75">
      <c r="A76" s="46" t="s">
        <v>79</v>
      </c>
      <c r="B76" s="47" t="s">
        <v>80</v>
      </c>
      <c r="C76" s="228"/>
    </row>
    <row r="77" spans="1:3" ht="15.75">
      <c r="A77" s="46" t="s">
        <v>81</v>
      </c>
      <c r="B77" s="47" t="s">
        <v>17</v>
      </c>
      <c r="C77" s="228"/>
    </row>
    <row r="78" spans="1:3" ht="15.75">
      <c r="A78" s="46" t="s">
        <v>82</v>
      </c>
      <c r="B78" s="47" t="s">
        <v>17</v>
      </c>
      <c r="C78" s="228"/>
    </row>
    <row r="79" spans="1:3" ht="15.75">
      <c r="A79" s="46" t="s">
        <v>83</v>
      </c>
      <c r="B79" s="47" t="s">
        <v>17</v>
      </c>
      <c r="C79" s="228"/>
    </row>
    <row r="80" spans="1:3" ht="15.75">
      <c r="A80" s="46" t="s">
        <v>84</v>
      </c>
      <c r="B80" s="47" t="s">
        <v>80</v>
      </c>
      <c r="C80" s="228"/>
    </row>
    <row r="81" spans="1:3" ht="15.75">
      <c r="A81" s="48" t="s">
        <v>85</v>
      </c>
      <c r="B81" s="47"/>
      <c r="C81" s="228"/>
    </row>
    <row r="82" spans="1:3" ht="47.25">
      <c r="A82" s="38" t="s">
        <v>86</v>
      </c>
      <c r="B82" s="44"/>
      <c r="C82" s="226"/>
    </row>
    <row r="83" spans="1:3" ht="15.75">
      <c r="A83" s="46" t="s">
        <v>87</v>
      </c>
      <c r="B83" s="47" t="s">
        <v>202</v>
      </c>
      <c r="C83" s="228"/>
    </row>
    <row r="84" spans="1:3" ht="15.75">
      <c r="A84" s="46" t="s">
        <v>88</v>
      </c>
      <c r="B84" s="47" t="s">
        <v>80</v>
      </c>
      <c r="C84" s="228"/>
    </row>
    <row r="85" spans="1:3" ht="15.75">
      <c r="A85" s="46" t="s">
        <v>89</v>
      </c>
      <c r="B85" s="47" t="s">
        <v>17</v>
      </c>
      <c r="C85" s="228"/>
    </row>
    <row r="86" spans="1:3" ht="15.75">
      <c r="A86" s="46" t="s">
        <v>90</v>
      </c>
      <c r="B86" s="47" t="s">
        <v>80</v>
      </c>
      <c r="C86" s="228"/>
    </row>
    <row r="87" spans="1:3" ht="15.75">
      <c r="A87" s="46" t="s">
        <v>91</v>
      </c>
      <c r="B87" s="47" t="s">
        <v>17</v>
      </c>
      <c r="C87" s="228"/>
    </row>
    <row r="88" spans="1:3" ht="15.75">
      <c r="A88" s="46" t="s">
        <v>92</v>
      </c>
      <c r="B88" s="47" t="s">
        <v>176</v>
      </c>
      <c r="C88" s="228"/>
    </row>
    <row r="89" spans="1:3" ht="15.75">
      <c r="A89" s="46" t="s">
        <v>93</v>
      </c>
      <c r="B89" s="47" t="s">
        <v>17</v>
      </c>
      <c r="C89" s="228"/>
    </row>
    <row r="90" spans="1:3" ht="15.75">
      <c r="A90" s="46" t="s">
        <v>94</v>
      </c>
      <c r="B90" s="47" t="s">
        <v>17</v>
      </c>
      <c r="C90" s="228"/>
    </row>
    <row r="91" spans="1:3" ht="15.75">
      <c r="A91" s="46" t="s">
        <v>95</v>
      </c>
      <c r="B91" s="47" t="s">
        <v>17</v>
      </c>
      <c r="C91" s="228"/>
    </row>
    <row r="92" spans="1:3" ht="15.75">
      <c r="A92" s="50" t="s">
        <v>66</v>
      </c>
      <c r="B92" s="49" t="s">
        <v>17</v>
      </c>
      <c r="C92" s="230"/>
    </row>
    <row r="93" spans="1:3" ht="31.5">
      <c r="A93" s="231" t="s">
        <v>96</v>
      </c>
      <c r="B93" s="35" t="s">
        <v>192</v>
      </c>
      <c r="C93" s="216" t="s">
        <v>203</v>
      </c>
    </row>
    <row r="94" spans="1:3" ht="31.5">
      <c r="A94" s="11" t="s">
        <v>205</v>
      </c>
      <c r="B94" s="3"/>
      <c r="C94" s="3" t="s">
        <v>97</v>
      </c>
    </row>
    <row r="95" spans="1:3" ht="15.75">
      <c r="A95" s="6" t="s">
        <v>204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9">
      <selection activeCell="C6" sqref="C6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4.57421875" style="0" customWidth="1"/>
    <col min="4" max="4" width="12.57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6.25" customHeight="1">
      <c r="A1" s="51"/>
      <c r="B1" s="52"/>
      <c r="C1" s="51"/>
      <c r="D1" s="233" t="s">
        <v>99</v>
      </c>
      <c r="E1" s="233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44" t="s">
        <v>1</v>
      </c>
      <c r="D2" s="244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66" customHeight="1">
      <c r="A3" s="52"/>
      <c r="B3" s="51"/>
      <c r="C3" s="245" t="s">
        <v>2</v>
      </c>
      <c r="D3" s="245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206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44" t="s">
        <v>100</v>
      </c>
      <c r="B8" s="244"/>
      <c r="C8" s="244"/>
      <c r="D8" s="244"/>
      <c r="E8" s="244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8.75" customHeight="1">
      <c r="A9" s="238" t="s">
        <v>101</v>
      </c>
      <c r="B9" s="238"/>
      <c r="C9" s="238"/>
      <c r="D9" s="238"/>
      <c r="E9" s="238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187</v>
      </c>
      <c r="E10" s="65"/>
      <c r="F10" s="62"/>
      <c r="G10" s="66">
        <v>182.7</v>
      </c>
      <c r="H10" s="67">
        <v>116.9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93.75" customHeight="1">
      <c r="A11" s="68"/>
      <c r="B11" s="239" t="s">
        <v>102</v>
      </c>
      <c r="C11" s="240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1.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SUM(D15:D21)</f>
        <v>3562.6769999999997</v>
      </c>
      <c r="H14" s="90">
        <f>SUM(F15:F21)</f>
        <v>2.5396899059024807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0</v>
      </c>
      <c r="E15" s="95">
        <f aca="true" t="shared" si="0" ref="E15:E20">D15/$G$10/12</f>
        <v>0</v>
      </c>
      <c r="F15" s="96">
        <f aca="true" t="shared" si="1" ref="F15:F21">D15/$H$10/12</f>
        <v>0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15.75">
      <c r="A16" s="78" t="s">
        <v>177</v>
      </c>
      <c r="B16" s="79">
        <v>2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178</v>
      </c>
      <c r="B20" s="79"/>
      <c r="C20" s="98" t="s">
        <v>120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02" t="s">
        <v>117</v>
      </c>
      <c r="B21" s="103"/>
      <c r="C21" s="104" t="s">
        <v>109</v>
      </c>
      <c r="D21" s="105">
        <v>3562.6769999999997</v>
      </c>
      <c r="E21" s="106">
        <f>D21/$G$10/12</f>
        <v>1.6250123152709357</v>
      </c>
      <c r="F21" s="96">
        <f t="shared" si="1"/>
        <v>2.5396899059024807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07" t="s">
        <v>118</v>
      </c>
      <c r="B22" s="108"/>
      <c r="C22" s="108"/>
      <c r="D22" s="109"/>
      <c r="E22" s="110"/>
      <c r="F22" s="111"/>
      <c r="G22" s="113">
        <f>SUM(D23:D27)</f>
        <v>5358.307941388762</v>
      </c>
      <c r="H22" s="114">
        <f>SUM(F23:F27)</f>
        <v>3.819723368540606</v>
      </c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31.5">
      <c r="A23" s="91" t="s">
        <v>119</v>
      </c>
      <c r="B23" s="92">
        <v>1</v>
      </c>
      <c r="C23" s="93" t="s">
        <v>120</v>
      </c>
      <c r="D23" s="112">
        <v>0</v>
      </c>
      <c r="E23" s="95">
        <f>D23/$G$10/12</f>
        <v>0</v>
      </c>
      <c r="F23" s="96">
        <f>D23/$H$10/12</f>
        <v>0</v>
      </c>
      <c r="G23" s="83"/>
      <c r="H23" s="51"/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10.25">
      <c r="A24" s="78" t="s">
        <v>179</v>
      </c>
      <c r="B24" s="79">
        <v>2</v>
      </c>
      <c r="C24" s="98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116" t="s">
        <v>123</v>
      </c>
      <c r="J24" s="117" t="s">
        <v>124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47.25">
      <c r="A25" s="78" t="s">
        <v>121</v>
      </c>
      <c r="B25" s="100">
        <v>1</v>
      </c>
      <c r="C25" s="115" t="s">
        <v>122</v>
      </c>
      <c r="D25" s="112">
        <v>0</v>
      </c>
      <c r="E25" s="95">
        <f>D25/$G$10/12</f>
        <v>0</v>
      </c>
      <c r="F25" s="96">
        <f>D25/$H$10/12</f>
        <v>0</v>
      </c>
      <c r="G25" s="51"/>
      <c r="H25" s="51"/>
      <c r="I25" s="53">
        <v>0.38</v>
      </c>
      <c r="J25" s="53" t="s">
        <v>110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63">
      <c r="A26" s="78" t="s">
        <v>125</v>
      </c>
      <c r="B26" s="79">
        <v>2</v>
      </c>
      <c r="C26" s="98" t="s">
        <v>120</v>
      </c>
      <c r="D26" s="112">
        <v>0</v>
      </c>
      <c r="E26" s="95">
        <f>D26/$G$10/12</f>
        <v>0</v>
      </c>
      <c r="F26" s="96">
        <f>D26/$H$10/12</f>
        <v>0</v>
      </c>
      <c r="G26" s="83"/>
      <c r="H26" s="51"/>
      <c r="I26" s="116" t="s">
        <v>127</v>
      </c>
      <c r="J26" s="117" t="s">
        <v>128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47.25">
      <c r="A27" s="102" t="s">
        <v>180</v>
      </c>
      <c r="B27" s="103">
        <v>1</v>
      </c>
      <c r="C27" s="104" t="s">
        <v>126</v>
      </c>
      <c r="D27" s="112">
        <v>5358.307941388762</v>
      </c>
      <c r="E27" s="95">
        <f>D27/$G$10/12</f>
        <v>2.444037557648587</v>
      </c>
      <c r="F27" s="96">
        <f>D27/$H$10/12</f>
        <v>3.819723368540606</v>
      </c>
      <c r="G27" s="83"/>
      <c r="H27" s="51"/>
      <c r="I27" s="53">
        <v>1.82</v>
      </c>
      <c r="J27" s="53" t="s">
        <v>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118" t="s">
        <v>129</v>
      </c>
      <c r="B28" s="119"/>
      <c r="C28" s="119"/>
      <c r="D28" s="120"/>
      <c r="E28" s="119"/>
      <c r="F28" s="121"/>
      <c r="G28" s="122">
        <f>SUM(D29:D39)</f>
        <v>2355.8376531203867</v>
      </c>
      <c r="H28" s="123">
        <f>SUM(F29:F39)</f>
        <v>1.6793824159683395</v>
      </c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247" t="s">
        <v>131</v>
      </c>
      <c r="B29" s="249" t="s">
        <v>132</v>
      </c>
      <c r="C29" s="250"/>
      <c r="D29" s="112"/>
      <c r="E29" s="95"/>
      <c r="F29" s="96">
        <f aca="true" t="shared" si="2" ref="F29:F39">D29/$H$10/12</f>
        <v>0</v>
      </c>
      <c r="G29" s="125"/>
      <c r="H29" s="126"/>
      <c r="I29" s="116">
        <v>72.08</v>
      </c>
      <c r="J29" s="117" t="s">
        <v>134</v>
      </c>
      <c r="K29" s="126"/>
      <c r="L29" s="126"/>
      <c r="M29" s="126"/>
      <c r="N29" s="126"/>
      <c r="O29" s="126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15.75" customHeight="1">
      <c r="A30" s="248"/>
      <c r="B30" s="79">
        <v>2</v>
      </c>
      <c r="C30" s="124" t="s">
        <v>133</v>
      </c>
      <c r="D30" s="112">
        <v>0</v>
      </c>
      <c r="E30" s="95">
        <f>D30/$G$10/12</f>
        <v>0</v>
      </c>
      <c r="F30" s="96">
        <f t="shared" si="2"/>
        <v>0</v>
      </c>
      <c r="G30" s="125"/>
      <c r="H30" s="126"/>
      <c r="I30" s="127"/>
      <c r="J30" s="5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48"/>
      <c r="B31" s="251" t="s">
        <v>181</v>
      </c>
      <c r="C31" s="252"/>
      <c r="D31" s="112"/>
      <c r="E31" s="95"/>
      <c r="F31" s="96">
        <f t="shared" si="2"/>
        <v>0</v>
      </c>
      <c r="G31" s="125"/>
      <c r="H31" s="126"/>
      <c r="I31" s="127">
        <v>0.16</v>
      </c>
      <c r="J31" s="53" t="s">
        <v>130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48"/>
      <c r="B32" s="79">
        <v>2</v>
      </c>
      <c r="C32" s="124" t="s">
        <v>133</v>
      </c>
      <c r="D32" s="112">
        <v>738.1922671433474</v>
      </c>
      <c r="E32" s="95">
        <f>D32/$G$10/12</f>
        <v>0.3367051026926416</v>
      </c>
      <c r="F32" s="96">
        <f t="shared" si="2"/>
        <v>0.5262277353459847</v>
      </c>
      <c r="G32" s="125"/>
      <c r="H32" s="126"/>
      <c r="I32" s="127"/>
      <c r="J32" s="5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48"/>
      <c r="B33" s="251" t="s">
        <v>135</v>
      </c>
      <c r="C33" s="252"/>
      <c r="D33" s="112"/>
      <c r="E33" s="95"/>
      <c r="F33" s="96">
        <f t="shared" si="2"/>
        <v>0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48"/>
      <c r="B34" s="79">
        <v>12</v>
      </c>
      <c r="C34" s="124" t="s">
        <v>133</v>
      </c>
      <c r="D34" s="112">
        <v>288.15011027915415</v>
      </c>
      <c r="E34" s="95">
        <f>D34/$G$10/12</f>
        <v>0.13143135845610024</v>
      </c>
      <c r="F34" s="96">
        <f t="shared" si="2"/>
        <v>0.2054106859703123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48"/>
      <c r="B35" s="251" t="s">
        <v>136</v>
      </c>
      <c r="C35" s="252"/>
      <c r="D35" s="112"/>
      <c r="E35" s="95"/>
      <c r="F35" s="96">
        <f t="shared" si="2"/>
        <v>0</v>
      </c>
      <c r="G35" s="125"/>
      <c r="H35" s="126"/>
      <c r="I35" s="116" t="s">
        <v>137</v>
      </c>
      <c r="J35" s="117" t="s">
        <v>138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17.25" customHeight="1">
      <c r="A36" s="248"/>
      <c r="B36" s="79">
        <v>12</v>
      </c>
      <c r="C36" s="124" t="s">
        <v>120</v>
      </c>
      <c r="D36" s="112">
        <v>671.7752756978853</v>
      </c>
      <c r="E36" s="95">
        <f>D36/$G$10/12</f>
        <v>0.3064109084555215</v>
      </c>
      <c r="F36" s="96">
        <f t="shared" si="2"/>
        <v>0.4788817192029407</v>
      </c>
      <c r="G36" s="125"/>
      <c r="H36" s="126"/>
      <c r="I36" s="127"/>
      <c r="J36" s="5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128" t="s">
        <v>139</v>
      </c>
      <c r="B37" s="253" t="s">
        <v>140</v>
      </c>
      <c r="C37" s="254"/>
      <c r="D37" s="112">
        <v>657.72</v>
      </c>
      <c r="E37" s="95">
        <f>D37/$G$10/12</f>
        <v>0.30000000000000004</v>
      </c>
      <c r="F37" s="96">
        <f t="shared" si="2"/>
        <v>0.4688622754491018</v>
      </c>
      <c r="G37" s="125"/>
      <c r="H37" s="126"/>
      <c r="I37" s="127">
        <v>0.97</v>
      </c>
      <c r="J37" s="53" t="s">
        <v>110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9" t="s">
        <v>141</v>
      </c>
      <c r="B38" s="130">
        <v>1</v>
      </c>
      <c r="C38" s="131" t="s">
        <v>120</v>
      </c>
      <c r="D38" s="112">
        <v>0</v>
      </c>
      <c r="E38" s="95">
        <f>D38/$G$10/12</f>
        <v>0</v>
      </c>
      <c r="F38" s="96">
        <f t="shared" si="2"/>
        <v>0</v>
      </c>
      <c r="G38" s="125"/>
      <c r="H38" s="126"/>
      <c r="I38" s="246">
        <v>1.46</v>
      </c>
      <c r="J38" s="246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142</v>
      </c>
      <c r="B39" s="132">
        <v>1</v>
      </c>
      <c r="C39" s="133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46"/>
      <c r="J39" s="24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195" t="s">
        <v>182</v>
      </c>
      <c r="B40" s="196"/>
      <c r="C40" s="196"/>
      <c r="D40" s="197"/>
      <c r="E40" s="196"/>
      <c r="F40" s="198"/>
      <c r="G40" s="199">
        <f>D41</f>
        <v>1127.6822594509147</v>
      </c>
      <c r="H40" s="200">
        <f>F41</f>
        <v>0.8038795690411424</v>
      </c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.75">
      <c r="A41" s="201" t="s">
        <v>183</v>
      </c>
      <c r="B41" s="241"/>
      <c r="C41" s="241"/>
      <c r="D41" s="112">
        <v>1127.6822594509147</v>
      </c>
      <c r="E41" s="95">
        <f>D41/$G$10/12</f>
        <v>0.5143597242523785</v>
      </c>
      <c r="F41" s="96">
        <f>D41/$H$10/12</f>
        <v>0.8038795690411424</v>
      </c>
      <c r="G41" s="83"/>
      <c r="H41" s="51"/>
      <c r="I41" s="53">
        <v>1.86</v>
      </c>
      <c r="J41" s="53" t="s">
        <v>110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">
      <c r="A42" s="134" t="s">
        <v>169</v>
      </c>
      <c r="B42" s="135"/>
      <c r="C42" s="135"/>
      <c r="D42" s="136"/>
      <c r="E42" s="135"/>
      <c r="F42" s="137"/>
      <c r="G42" s="138">
        <f>G12+G14+G22+G28+G40</f>
        <v>12404.504853960061</v>
      </c>
      <c r="H42" s="139">
        <f>H12+H14+H22+H28+H40</f>
        <v>8.84267525945257</v>
      </c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202" t="s">
        <v>184</v>
      </c>
      <c r="B43" s="242"/>
      <c r="C43" s="243"/>
      <c r="D43" s="211">
        <v>21349.9</v>
      </c>
      <c r="E43" s="203">
        <f>D43/$G$10/12</f>
        <v>9.738140850209817</v>
      </c>
      <c r="F43" s="204">
        <f>F13+F15+F16+F17+F18+F19+F20+F21+F23+F24+F25+F26+F27+F30+F32+F34+F36+F37+F38+F39+F41</f>
        <v>8.84267525945257</v>
      </c>
      <c r="G43" s="148"/>
      <c r="H43" s="148"/>
      <c r="I43" s="64"/>
      <c r="J43" s="53"/>
      <c r="K43" s="205">
        <f>E43/E46</f>
        <v>0.7532449994537378</v>
      </c>
      <c r="L43" s="149"/>
      <c r="M43" s="149"/>
      <c r="N43" s="149"/>
      <c r="O43" s="149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143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182.7</v>
      </c>
      <c r="D45" s="232">
        <v>33445.80052741164</v>
      </c>
      <c r="E45" s="146">
        <f>D45/C45/12</f>
        <v>15.255336857969183</v>
      </c>
      <c r="F45" s="206" t="e">
        <f>#REF!/12/G10</f>
        <v>#REF!</v>
      </c>
      <c r="G45" s="189" t="s">
        <v>144</v>
      </c>
      <c r="H45" s="147">
        <f>E43/E45</f>
        <v>0.638343219876049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150">
        <f>D45/1.18</f>
        <v>28343.898752043762</v>
      </c>
      <c r="E46" s="150">
        <f>E45/1.18</f>
        <v>12.928251574550156</v>
      </c>
      <c r="F46" s="186"/>
      <c r="G46" s="190" t="s">
        <v>145</v>
      </c>
      <c r="H46" s="151">
        <f>E43/E46</f>
        <v>0.7532449994537378</v>
      </c>
      <c r="I46" s="53"/>
      <c r="J46" s="53"/>
      <c r="K46" s="51" t="s">
        <v>145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207">
        <f>E48*G10*12</f>
        <v>16530.696</v>
      </c>
      <c r="E48" s="153">
        <v>7.54</v>
      </c>
      <c r="F48" s="153"/>
      <c r="G48" s="153" t="s">
        <v>146</v>
      </c>
      <c r="H48" s="154">
        <f>E43/E48</f>
        <v>1.2915306167387024</v>
      </c>
      <c r="I48" s="53"/>
      <c r="J48" s="53"/>
      <c r="K48" s="51" t="s">
        <v>146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4819.2040000000015</v>
      </c>
      <c r="E49" s="155">
        <f>E43-E48</f>
        <v>2.1981408502098168</v>
      </c>
      <c r="F49" s="188"/>
      <c r="G49" s="188" t="s">
        <v>147</v>
      </c>
      <c r="H49" s="51"/>
      <c r="I49" s="53"/>
      <c r="J49" s="53"/>
      <c r="K49" s="51" t="s">
        <v>148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6">
    <mergeCell ref="J38:J39"/>
    <mergeCell ref="A29:A36"/>
    <mergeCell ref="B29:C29"/>
    <mergeCell ref="B31:C31"/>
    <mergeCell ref="B33:C33"/>
    <mergeCell ref="B35:C35"/>
    <mergeCell ref="B37:C37"/>
    <mergeCell ref="I38:I39"/>
    <mergeCell ref="A9:E9"/>
    <mergeCell ref="B11:C11"/>
    <mergeCell ref="B41:C41"/>
    <mergeCell ref="B43:C43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40.00390625" style="0" customWidth="1"/>
    <col min="2" max="2" width="3.421875" style="0" customWidth="1"/>
    <col min="3" max="3" width="19.28125" style="0" customWidth="1"/>
    <col min="4" max="4" width="11.140625" style="0" customWidth="1"/>
    <col min="5" max="5" width="13.57421875" style="0" customWidth="1"/>
    <col min="7" max="8" width="0" style="0" hidden="1" customWidth="1"/>
  </cols>
  <sheetData>
    <row r="1" spans="1:5" ht="33" customHeight="1">
      <c r="A1" s="156"/>
      <c r="B1" s="156"/>
      <c r="C1" s="51"/>
      <c r="D1" s="233" t="s">
        <v>149</v>
      </c>
      <c r="E1" s="233"/>
    </row>
    <row r="2" spans="1:5" ht="12.75" customHeight="1">
      <c r="A2" s="156"/>
      <c r="B2" s="156"/>
      <c r="C2" s="244" t="s">
        <v>1</v>
      </c>
      <c r="D2" s="244"/>
      <c r="E2" s="157"/>
    </row>
    <row r="3" spans="1:5" ht="45" customHeight="1">
      <c r="A3" s="156"/>
      <c r="B3" s="156"/>
      <c r="C3" s="245" t="s">
        <v>2</v>
      </c>
      <c r="D3" s="245"/>
      <c r="E3" s="245"/>
    </row>
    <row r="4" spans="1:5" ht="15.75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206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16.5">
      <c r="A8" s="281" t="s">
        <v>100</v>
      </c>
      <c r="B8" s="281"/>
      <c r="C8" s="281"/>
      <c r="D8" s="281"/>
      <c r="E8" s="281"/>
    </row>
    <row r="9" spans="1:8" ht="45.75" customHeight="1">
      <c r="A9" s="274" t="s">
        <v>150</v>
      </c>
      <c r="B9" s="274"/>
      <c r="C9" s="274"/>
      <c r="D9" s="274"/>
      <c r="E9" s="274"/>
      <c r="G9" s="66">
        <v>116.9</v>
      </c>
      <c r="H9" s="67">
        <v>182.7</v>
      </c>
    </row>
    <row r="10" spans="1:5" ht="16.5">
      <c r="A10" s="158"/>
      <c r="B10" s="158"/>
      <c r="C10" s="158" t="s">
        <v>187</v>
      </c>
      <c r="D10" s="158"/>
      <c r="E10" s="158"/>
    </row>
    <row r="11" spans="1:5" ht="94.5">
      <c r="A11" s="159"/>
      <c r="B11" s="239" t="s">
        <v>102</v>
      </c>
      <c r="C11" s="240"/>
      <c r="D11" s="160" t="s">
        <v>151</v>
      </c>
      <c r="E11" s="160" t="s">
        <v>152</v>
      </c>
    </row>
    <row r="12" spans="1:5" ht="15.75" customHeight="1">
      <c r="A12" s="275" t="s">
        <v>153</v>
      </c>
      <c r="B12" s="276"/>
      <c r="C12" s="276"/>
      <c r="D12" s="276"/>
      <c r="E12" s="277"/>
    </row>
    <row r="13" spans="1:5" ht="47.25">
      <c r="A13" s="91" t="s">
        <v>154</v>
      </c>
      <c r="B13" s="161">
        <v>1</v>
      </c>
      <c r="C13" s="162" t="s">
        <v>109</v>
      </c>
      <c r="D13" s="170">
        <v>0</v>
      </c>
      <c r="E13" s="163">
        <f>D13/12/$H$9</f>
        <v>0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1.5" customHeight="1">
      <c r="A17" s="278" t="s">
        <v>111</v>
      </c>
      <c r="B17" s="279"/>
      <c r="C17" s="279"/>
      <c r="D17" s="279"/>
      <c r="E17" s="280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>
        <v>3</v>
      </c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/>
      <c r="C20" s="173" t="s">
        <v>161</v>
      </c>
      <c r="D20" s="168">
        <v>0</v>
      </c>
      <c r="E20" s="167">
        <f>D20/12/$H$9</f>
        <v>0</v>
      </c>
    </row>
    <row r="21" spans="1:5" ht="15.75" customHeight="1">
      <c r="A21" s="267" t="s">
        <v>162</v>
      </c>
      <c r="B21" s="268"/>
      <c r="C21" s="268"/>
      <c r="D21" s="268"/>
      <c r="E21" s="269"/>
    </row>
    <row r="22" spans="1:5" ht="94.5">
      <c r="A22" s="175" t="s">
        <v>163</v>
      </c>
      <c r="B22" s="270" t="s">
        <v>164</v>
      </c>
      <c r="C22" s="271"/>
      <c r="D22" s="170">
        <v>0</v>
      </c>
      <c r="E22" s="167">
        <f>D22/12/$H$9</f>
        <v>0</v>
      </c>
    </row>
    <row r="23" spans="1:5" s="178" customFormat="1" ht="15.75">
      <c r="A23" s="208" t="s">
        <v>165</v>
      </c>
      <c r="B23" s="272" t="s">
        <v>161</v>
      </c>
      <c r="C23" s="273"/>
      <c r="D23" s="209">
        <v>2331.343835884469</v>
      </c>
      <c r="E23" s="177">
        <f>D23/12/$H$9</f>
        <v>1.0633752216221808</v>
      </c>
    </row>
    <row r="24" spans="1:5" s="178" customFormat="1" ht="47.25">
      <c r="A24" s="176" t="s">
        <v>185</v>
      </c>
      <c r="B24" s="260" t="s">
        <v>161</v>
      </c>
      <c r="C24" s="261"/>
      <c r="D24" s="174">
        <v>500</v>
      </c>
      <c r="E24" s="177">
        <f>D24/12/$H$9</f>
        <v>0.2280605728881591</v>
      </c>
    </row>
    <row r="25" spans="1:5" ht="15.75" customHeight="1">
      <c r="A25" s="262" t="s">
        <v>166</v>
      </c>
      <c r="B25" s="263"/>
      <c r="C25" s="263"/>
      <c r="D25" s="263"/>
      <c r="E25" s="264"/>
    </row>
    <row r="26" spans="1:5" ht="16.5" customHeight="1">
      <c r="A26" s="179" t="s">
        <v>167</v>
      </c>
      <c r="B26" s="258"/>
      <c r="C26" s="259"/>
      <c r="D26" s="166"/>
      <c r="E26" s="180">
        <f>D26/12/$H$9</f>
        <v>0</v>
      </c>
    </row>
    <row r="27" spans="1:5" ht="30.75" customHeight="1">
      <c r="A27" s="181" t="s">
        <v>168</v>
      </c>
      <c r="B27" s="265"/>
      <c r="C27" s="266"/>
      <c r="D27" s="166"/>
      <c r="E27" s="180">
        <f>D27/12/$H$9</f>
        <v>0</v>
      </c>
    </row>
    <row r="28" spans="1:5" ht="14.25">
      <c r="A28" s="255" t="s">
        <v>169</v>
      </c>
      <c r="B28" s="256"/>
      <c r="C28" s="256"/>
      <c r="D28" s="256"/>
      <c r="E28" s="257"/>
    </row>
    <row r="29" spans="1:5" ht="15.75">
      <c r="A29" s="182" t="s">
        <v>170</v>
      </c>
      <c r="B29" s="183"/>
      <c r="C29" s="183"/>
      <c r="D29" s="184">
        <f>D13+D14+D15+D16+D18+D19+D20+D22+D23+D26+D27+D24</f>
        <v>2831.343835884469</v>
      </c>
      <c r="E29" s="185">
        <f>E13+E14+E15+E16+E18+E19+E20+E22+E23+E26+E27</f>
        <v>1.0633752216221808</v>
      </c>
    </row>
    <row r="31" ht="12.75">
      <c r="D31" s="210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6:C26"/>
    <mergeCell ref="B24:C24"/>
    <mergeCell ref="A25:E25"/>
    <mergeCell ref="B27:C27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2012-07-23T03:55:17Z</cp:lastPrinted>
  <dcterms:created xsi:type="dcterms:W3CDTF">1996-10-08T23:32:33Z</dcterms:created>
  <dcterms:modified xsi:type="dcterms:W3CDTF">2012-07-23T03:55:59Z</dcterms:modified>
  <cp:category/>
  <cp:version/>
  <cp:contentType/>
  <cp:contentStatus/>
</cp:coreProperties>
</file>