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<sst xmlns="http://schemas.openxmlformats.org/spreadsheetml/2006/main" count="293" uniqueCount="209">
  <si>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</si>
  <si>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</si>
  <si>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</si>
  <si>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</si>
  <si>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</si>
  <si>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</si>
  <si>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</si>
  <si>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</si>
  <si>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</si>
  <si>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</si>
  <si>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 49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</si>
  <si>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</si>
  <si>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</si>
  <si>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</si>
  <si>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</si>
  <si>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</si>
  <si>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</si>
  <si>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</si>
  <si>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</si>
  <si>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</si>
  <si>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</si>
  <si>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</si>
  <si>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</si>
  <si>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</si>
  <si>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</si>
  <si>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</si>
  <si>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</si>
  <si>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</si>
  <si>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</si>
  <si>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</si>
  <si>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</si>
  <si>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</si>
  <si>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</si>
  <si>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</si>
  <si>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</si>
  <si>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</si>
  <si>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</si>
  <si>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</si>
  <si>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</si>
  <si>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</si>
  <si>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</si>
  <si>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</si>
  <si>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</si>
  <si>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</si>
  <si>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</si>
  <si>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</si>
  <si>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</si>
  <si>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</si>
  <si>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</si>
  <si>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</si>
  <si>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</si>
  <si>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</si>
  <si>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</si>
  <si>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</si>
  <si>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</si>
  <si>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</si>
  <si>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</si>
  <si>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</si>
  <si>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</si>
  <si>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</si>
  <si>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</si>
  <si>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</si>
  <si>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</si>
  <si>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</si>
  <si>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хорошее</t>
  </si>
  <si>
    <t>2. Наружные и внутренние капитальные стены</t>
  </si>
  <si>
    <t>бревенчатые</t>
  </si>
  <si>
    <t xml:space="preserve"> 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</si>
  <si>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</si>
  <si>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</si>
  <si>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</si>
  <si>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</si>
  <si>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</si>
  <si>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имеются трещины в штукатурке</t>
  </si>
  <si>
    <t>междуэтажные</t>
  </si>
  <si>
    <t>подвальные</t>
  </si>
  <si>
    <t>(другое)</t>
  </si>
  <si>
    <t>5. Крыша</t>
  </si>
  <si>
    <t>шифер</t>
  </si>
  <si>
    <t>незначительные трещины</t>
  </si>
  <si>
    <t>6. Полы</t>
  </si>
  <si>
    <t>дощатые окрашенные</t>
  </si>
  <si>
    <t>щели, утрата окраски, трещины</t>
  </si>
  <si>
    <t>7. Проемы</t>
  </si>
  <si>
    <t>окна</t>
  </si>
  <si>
    <t xml:space="preserve">2-е створные </t>
  </si>
  <si>
    <t>трещины, перекос</t>
  </si>
  <si>
    <t>двери</t>
  </si>
  <si>
    <t>простые филенчатые</t>
  </si>
  <si>
    <t>8. Отделка</t>
  </si>
  <si>
    <t>внутренняя</t>
  </si>
  <si>
    <t>трещины</t>
  </si>
  <si>
    <t>наружная</t>
  </si>
  <si>
    <t>обшиты, окрашены</t>
  </si>
  <si>
    <t>трещины в досках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</si>
  <si>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</si>
  <si>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</si>
  <si>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</si>
  <si>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</si>
  <si>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</si>
  <si>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</si>
  <si>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</si>
  <si>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</si>
  <si>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</si>
  <si>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</si>
  <si>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</si>
  <si>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</si>
  <si>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</si>
  <si>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</si>
  <si>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</si>
  <si>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</si>
  <si>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</si>
  <si>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</si>
  <si>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</si>
  <si>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</si>
  <si>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</si>
  <si>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</si>
  <si>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</si>
  <si>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</si>
  <si>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износ окраски, трещины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</si>
  <si>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</si>
  <si>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</si>
  <si>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</si>
  <si>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</si>
  <si>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</si>
  <si>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</si>
  <si>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</si>
  <si>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</si>
  <si>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</si>
  <si>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</si>
  <si>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</si>
  <si>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</si>
  <si>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</si>
  <si>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</si>
  <si>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</si>
  <si>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</si>
  <si>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</si>
  <si>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</si>
  <si>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</si>
  <si>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</si>
  <si>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</si>
  <si>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</si>
  <si>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</si>
  <si>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</si>
  <si>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</si>
  <si>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 xml:space="preserve">по мере необходимости. 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</si>
  <si>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</si>
  <si>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</si>
  <si>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</si>
  <si>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</si>
  <si>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</si>
  <si>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</si>
  <si>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</si>
  <si>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</si>
  <si>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</si>
  <si>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</si>
  <si>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</si>
  <si>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</si>
  <si>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</si>
  <si>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</si>
  <si>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</si>
  <si>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</si>
  <si>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</si>
  <si>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</si>
  <si>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</si>
  <si>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</si>
  <si>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</si>
  <si>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</si>
  <si>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</si>
  <si>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</si>
  <si>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</si>
  <si>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</si>
  <si>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</si>
  <si>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</si>
  <si>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</si>
  <si>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</si>
  <si>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</si>
  <si>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</si>
  <si>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</si>
  <si>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</si>
  <si>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</si>
  <si>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</si>
  <si>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</si>
  <si>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</si>
  <si>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</si>
  <si>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</si>
  <si>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</si>
  <si>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</si>
  <si>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</si>
  <si>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</si>
  <si>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</si>
  <si>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</si>
  <si>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</si>
  <si>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</si>
  <si>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</si>
  <si>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</si>
  <si>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</si>
  <si>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</si>
  <si>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</si>
  <si>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</si>
  <si>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</si>
  <si>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</si>
  <si>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</si>
  <si>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</si>
  <si>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</si>
  <si>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</si>
  <si>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 штукатурка покраска, побелка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</si>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</sst>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top" wrapText="1"/>
    </xf>
    <xf numFmtId="181" fontId="11" fillId="35" borderId="16" xfId="0" applyNumberFormat="1" applyFont="1" applyFill="1" applyBorder="1" applyAlignment="1">
      <alignment horizontal="center" vertical="top" wrapText="1"/>
    </xf>
    <xf numFmtId="43" fontId="11" fillId="35" borderId="16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8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6" xfId="0" applyNumberFormat="1" applyFont="1" applyFill="1" applyBorder="1" applyAlignment="1">
      <alignment/>
    </xf>
    <xf numFmtId="43" fontId="11" fillId="36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4" fillId="0" borderId="14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6" xfId="0" applyNumberFormat="1" applyFont="1" applyFill="1" applyBorder="1" applyAlignment="1">
      <alignment/>
    </xf>
    <xf numFmtId="43" fontId="11" fillId="37" borderId="16" xfId="0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6" xfId="0" applyNumberFormat="1" applyFont="1" applyFill="1" applyBorder="1" applyAlignment="1">
      <alignment horizontal="center" vertical="top" wrapText="1"/>
    </xf>
    <xf numFmtId="43" fontId="11" fillId="38" borderId="16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6" xfId="42" applyNumberFormat="1" applyFont="1" applyFill="1" applyBorder="1" applyAlignment="1">
      <alignment horizontal="center"/>
    </xf>
    <xf numFmtId="43" fontId="11" fillId="39" borderId="16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6" xfId="0" applyNumberFormat="1" applyFont="1" applyFill="1" applyBorder="1" applyAlignment="1">
      <alignment horizontal="center" vertical="top" wrapText="1"/>
    </xf>
    <xf numFmtId="43" fontId="11" fillId="0" borderId="16" xfId="0" applyNumberFormat="1" applyFont="1" applyFill="1" applyBorder="1" applyAlignment="1">
      <alignment horizontal="center" vertical="top" wrapText="1"/>
    </xf>
    <xf numFmtId="43" fontId="11" fillId="39" borderId="16" xfId="42" applyNumberFormat="1" applyFont="1" applyFill="1" applyBorder="1" applyAlignment="1">
      <alignment horizontal="center"/>
    </xf>
    <xf numFmtId="43" fontId="3" fillId="39" borderId="16" xfId="42" applyNumberFormat="1" applyFont="1" applyFill="1" applyBorder="1" applyAlignment="1">
      <alignment/>
    </xf>
    <xf numFmtId="43" fontId="11" fillId="39" borderId="16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6" xfId="0" applyFont="1" applyFill="1" applyBorder="1" applyAlignment="1">
      <alignment/>
    </xf>
    <xf numFmtId="180" fontId="13" fillId="40" borderId="16" xfId="0" applyNumberFormat="1" applyFont="1" applyFill="1" applyBorder="1" applyAlignment="1">
      <alignment horizontal="left"/>
    </xf>
    <xf numFmtId="43" fontId="3" fillId="37" borderId="17" xfId="42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/>
    </xf>
    <xf numFmtId="0" fontId="9" fillId="37" borderId="17" xfId="0" applyFont="1" applyFill="1" applyBorder="1" applyAlignment="1">
      <alignment/>
    </xf>
    <xf numFmtId="9" fontId="13" fillId="37" borderId="17" xfId="55" applyFont="1" applyFill="1" applyBorder="1" applyAlignment="1">
      <alignment/>
    </xf>
    <xf numFmtId="181" fontId="15" fillId="36" borderId="16" xfId="42" applyNumberFormat="1" applyFont="1" applyFill="1" applyBorder="1" applyAlignment="1">
      <alignment/>
    </xf>
    <xf numFmtId="43" fontId="3" fillId="36" borderId="16" xfId="42" applyNumberFormat="1" applyFont="1" applyFill="1" applyBorder="1" applyAlignment="1">
      <alignment/>
    </xf>
    <xf numFmtId="2" fontId="14" fillId="36" borderId="16" xfId="0" applyNumberFormat="1" applyFont="1" applyFill="1" applyBorder="1" applyAlignment="1">
      <alignment/>
    </xf>
    <xf numFmtId="0" fontId="9" fillId="36" borderId="16" xfId="0" applyFont="1" applyFill="1" applyBorder="1" applyAlignment="1">
      <alignment/>
    </xf>
    <xf numFmtId="9" fontId="13" fillId="36" borderId="16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6" xfId="0" applyFont="1" applyFill="1" applyBorder="1" applyAlignment="1">
      <alignment/>
    </xf>
    <xf numFmtId="9" fontId="11" fillId="41" borderId="16" xfId="55" applyFont="1" applyFill="1" applyBorder="1" applyAlignment="1">
      <alignment/>
    </xf>
    <xf numFmtId="2" fontId="12" fillId="35" borderId="16" xfId="0" applyNumberFormat="1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center" wrapText="1"/>
    </xf>
    <xf numFmtId="1" fontId="1" fillId="0" borderId="19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8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6" xfId="0" applyNumberFormat="1" applyFont="1" applyFill="1" applyBorder="1" applyAlignment="1">
      <alignment/>
    </xf>
    <xf numFmtId="2" fontId="18" fillId="0" borderId="16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8.140625" style="0" customWidth="1"/>
    <col min="2" max="2" width="22.00390625" style="0" customWidth="1"/>
    <col min="3" max="3" width="19.140625" style="0" customWidth="1"/>
  </cols>
  <sheetData>
    <row r="1" spans="1:3" ht="27.75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45.75" customHeight="1">
      <c r="A3" s="1"/>
      <c r="B3" s="233" t="s">
        <v>2</v>
      </c>
      <c r="C3" s="233"/>
    </row>
    <row r="4" spans="1:3" ht="21.7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30.75" customHeight="1">
      <c r="A8" s="235" t="s">
        <v>7</v>
      </c>
      <c r="B8" s="235"/>
      <c r="C8" s="235"/>
    </row>
    <row r="9" spans="1:3" ht="23.25" customHeight="1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36" t="s">
        <v>16</v>
      </c>
      <c r="B14" s="236"/>
      <c r="C14" s="12">
        <v>0.48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15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2.25" customHeight="1">
      <c r="A24" s="233" t="s">
        <v>27</v>
      </c>
      <c r="B24" s="233"/>
      <c r="C24" s="15" t="s">
        <v>20</v>
      </c>
    </row>
    <row r="25" spans="1:3" ht="32.25" customHeight="1">
      <c r="A25" s="233" t="s">
        <v>28</v>
      </c>
      <c r="B25" s="233"/>
      <c r="C25" s="16" t="s">
        <v>20</v>
      </c>
    </row>
    <row r="26" spans="1:3" ht="48" customHeight="1">
      <c r="A26" s="233" t="s">
        <v>29</v>
      </c>
      <c r="B26" s="233"/>
      <c r="C26" s="15" t="s">
        <v>20</v>
      </c>
    </row>
    <row r="27" spans="1:3" ht="15.75">
      <c r="A27" s="8" t="s">
        <v>30</v>
      </c>
      <c r="B27" s="10">
        <v>1581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408.9</v>
      </c>
      <c r="C30" s="10" t="s">
        <v>35</v>
      </c>
    </row>
    <row r="31" spans="1:3" ht="15.75">
      <c r="A31" s="18" t="s">
        <v>36</v>
      </c>
      <c r="B31" s="17">
        <v>408.9</v>
      </c>
      <c r="C31" s="17" t="s">
        <v>35</v>
      </c>
    </row>
    <row r="32" spans="1:3" ht="15.75">
      <c r="A32" s="20" t="s">
        <v>37</v>
      </c>
      <c r="B32" s="17">
        <v>279.5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43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1119.2</v>
      </c>
      <c r="C39" s="28" t="s">
        <v>35</v>
      </c>
    </row>
    <row r="40" spans="1:3" ht="15.75">
      <c r="A40" s="27" t="s">
        <v>46</v>
      </c>
      <c r="B40" s="24">
        <v>429.2</v>
      </c>
      <c r="C40" s="28" t="s">
        <v>35</v>
      </c>
    </row>
    <row r="41" spans="1:3" ht="15.75">
      <c r="A41" s="29" t="s">
        <v>47</v>
      </c>
      <c r="B41" s="24"/>
      <c r="C41" s="28" t="s">
        <v>35</v>
      </c>
    </row>
    <row r="42" spans="1:3" ht="15.75">
      <c r="A42" s="27" t="s">
        <v>48</v>
      </c>
      <c r="B42" s="24">
        <v>362</v>
      </c>
      <c r="C42" s="28" t="s">
        <v>35</v>
      </c>
    </row>
    <row r="43" spans="1:3" ht="15.75">
      <c r="A43" s="18" t="s">
        <v>49</v>
      </c>
      <c r="B43" s="19">
        <v>328</v>
      </c>
      <c r="C43" s="30" t="s">
        <v>35</v>
      </c>
    </row>
    <row r="44" spans="1:3" ht="15.75">
      <c r="A44" s="1" t="s">
        <v>50</v>
      </c>
      <c r="B44" s="31"/>
      <c r="C44" s="31"/>
    </row>
    <row r="45" spans="1:3" ht="15.75">
      <c r="A45" s="1" t="s">
        <v>51</v>
      </c>
      <c r="B45" s="32">
        <v>19</v>
      </c>
      <c r="C45" s="31" t="s">
        <v>52</v>
      </c>
    </row>
    <row r="46" spans="1:3" ht="15.75">
      <c r="A46" s="1" t="s">
        <v>53</v>
      </c>
      <c r="B46" s="32">
        <v>329.3</v>
      </c>
      <c r="C46" s="10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6"/>
      <c r="C48" s="8"/>
    </row>
    <row r="49" spans="1:3" ht="15.75">
      <c r="A49" s="35" t="s">
        <v>56</v>
      </c>
      <c r="B49" s="37">
        <v>329.3</v>
      </c>
      <c r="C49" s="8"/>
    </row>
    <row r="50" spans="1:3" ht="15.75">
      <c r="A50" s="35" t="s">
        <v>57</v>
      </c>
      <c r="B50" s="36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95.25" customHeight="1">
      <c r="A53" s="38" t="s">
        <v>59</v>
      </c>
      <c r="B53" s="38" t="s">
        <v>60</v>
      </c>
      <c r="C53" s="38" t="s">
        <v>61</v>
      </c>
    </row>
    <row r="54" spans="1:3" ht="15.75">
      <c r="A54" s="39" t="s">
        <v>62</v>
      </c>
      <c r="B54" s="40" t="s">
        <v>63</v>
      </c>
      <c r="C54" s="41" t="s">
        <v>64</v>
      </c>
    </row>
    <row r="55" spans="1:3" ht="15.75">
      <c r="A55" s="39" t="s">
        <v>65</v>
      </c>
      <c r="B55" s="40" t="s">
        <v>66</v>
      </c>
      <c r="C55" s="42" t="s">
        <v>67</v>
      </c>
    </row>
    <row r="56" spans="1:3" ht="15.75">
      <c r="A56" s="43" t="s">
        <v>68</v>
      </c>
      <c r="B56" s="44" t="s">
        <v>69</v>
      </c>
      <c r="C56" s="41"/>
    </row>
    <row r="57" spans="1:3" ht="15.75">
      <c r="A57" s="45" t="s">
        <v>70</v>
      </c>
      <c r="B57" s="46"/>
      <c r="C57" s="47"/>
    </row>
    <row r="58" spans="1:3" ht="37.5" customHeight="1">
      <c r="A58" s="48" t="s">
        <v>71</v>
      </c>
      <c r="B58" s="49" t="s">
        <v>72</v>
      </c>
      <c r="C58" s="50" t="s">
        <v>73</v>
      </c>
    </row>
    <row r="59" spans="1:3" ht="15.75">
      <c r="A59" s="48" t="s">
        <v>74</v>
      </c>
      <c r="B59" s="51"/>
      <c r="C59" s="50"/>
    </row>
    <row r="60" spans="1:3" ht="15.75">
      <c r="A60" s="48" t="s">
        <v>75</v>
      </c>
      <c r="B60" s="51"/>
      <c r="C60" s="50"/>
    </row>
    <row r="61" spans="1:3" ht="15.75">
      <c r="A61" s="52" t="s">
        <v>76</v>
      </c>
      <c r="B61" s="53"/>
      <c r="C61" s="54"/>
    </row>
    <row r="62" spans="1:3" ht="31.5">
      <c r="A62" s="55" t="s">
        <v>77</v>
      </c>
      <c r="B62" s="56" t="s">
        <v>78</v>
      </c>
      <c r="C62" s="57" t="s">
        <v>79</v>
      </c>
    </row>
    <row r="63" spans="1:3" ht="33" customHeight="1">
      <c r="A63" s="58" t="s">
        <v>80</v>
      </c>
      <c r="B63" s="40" t="s">
        <v>81</v>
      </c>
      <c r="C63" s="59" t="s">
        <v>82</v>
      </c>
    </row>
    <row r="64" spans="1:3" ht="15.75">
      <c r="A64" s="45" t="s">
        <v>83</v>
      </c>
      <c r="B64" s="60"/>
      <c r="C64" s="61"/>
    </row>
    <row r="65" spans="1:3" ht="21.75" customHeight="1">
      <c r="A65" s="62" t="s">
        <v>84</v>
      </c>
      <c r="B65" s="63" t="s">
        <v>85</v>
      </c>
      <c r="C65" s="64" t="s">
        <v>86</v>
      </c>
    </row>
    <row r="66" spans="1:3" ht="21" customHeight="1">
      <c r="A66" s="65" t="s">
        <v>87</v>
      </c>
      <c r="B66" s="66" t="s">
        <v>88</v>
      </c>
      <c r="C66" s="64"/>
    </row>
    <row r="67" spans="1:3" ht="15.75">
      <c r="A67" s="67" t="s">
        <v>76</v>
      </c>
      <c r="B67" s="68"/>
      <c r="C67" s="57"/>
    </row>
    <row r="68" spans="1:3" ht="15.75">
      <c r="A68" s="45" t="s">
        <v>89</v>
      </c>
      <c r="B68" s="60"/>
      <c r="C68" s="61"/>
    </row>
    <row r="69" spans="1:3" ht="30" customHeight="1">
      <c r="A69" s="65" t="s">
        <v>90</v>
      </c>
      <c r="B69" s="69" t="s">
        <v>206</v>
      </c>
      <c r="C69" s="70" t="s">
        <v>91</v>
      </c>
    </row>
    <row r="70" spans="1:3" ht="22.5" customHeight="1">
      <c r="A70" s="62" t="s">
        <v>92</v>
      </c>
      <c r="B70" s="69" t="s">
        <v>93</v>
      </c>
      <c r="C70" s="70" t="s">
        <v>94</v>
      </c>
    </row>
    <row r="71" spans="1:3" ht="15.75">
      <c r="A71" s="65" t="s">
        <v>76</v>
      </c>
      <c r="B71" s="66"/>
      <c r="C71" s="57"/>
    </row>
    <row r="72" spans="1:3" ht="31.5">
      <c r="A72" s="45" t="s">
        <v>95</v>
      </c>
      <c r="B72" s="60"/>
      <c r="C72" s="61"/>
    </row>
    <row r="73" spans="1:3" ht="15.75">
      <c r="A73" s="65" t="s">
        <v>96</v>
      </c>
      <c r="B73" s="66" t="s">
        <v>20</v>
      </c>
      <c r="C73" s="71"/>
    </row>
    <row r="74" spans="1:3" ht="15.75">
      <c r="A74" s="65" t="s">
        <v>97</v>
      </c>
      <c r="B74" s="66" t="s">
        <v>20</v>
      </c>
      <c r="C74" s="71"/>
    </row>
    <row r="75" spans="1:3" ht="15.75">
      <c r="A75" s="65" t="s">
        <v>98</v>
      </c>
      <c r="B75" s="66" t="s">
        <v>20</v>
      </c>
      <c r="C75" s="71"/>
    </row>
    <row r="76" spans="1:3" ht="15.75">
      <c r="A76" s="65" t="s">
        <v>99</v>
      </c>
      <c r="B76" s="66" t="s">
        <v>100</v>
      </c>
      <c r="C76" s="71"/>
    </row>
    <row r="77" spans="1:3" ht="15.75">
      <c r="A77" s="65" t="s">
        <v>101</v>
      </c>
      <c r="B77" s="66" t="s">
        <v>20</v>
      </c>
      <c r="C77" s="71"/>
    </row>
    <row r="78" spans="1:3" ht="15.75">
      <c r="A78" s="65" t="s">
        <v>102</v>
      </c>
      <c r="B78" s="66" t="s">
        <v>20</v>
      </c>
      <c r="C78" s="71"/>
    </row>
    <row r="79" spans="1:3" ht="15.75">
      <c r="A79" s="65" t="s">
        <v>103</v>
      </c>
      <c r="B79" s="66" t="s">
        <v>20</v>
      </c>
      <c r="C79" s="71"/>
    </row>
    <row r="80" spans="1:3" ht="15.75">
      <c r="A80" s="65" t="s">
        <v>104</v>
      </c>
      <c r="B80" s="66" t="s">
        <v>20</v>
      </c>
      <c r="C80" s="71"/>
    </row>
    <row r="81" spans="1:3" ht="15.75">
      <c r="A81" s="67" t="s">
        <v>105</v>
      </c>
      <c r="B81" s="66" t="s">
        <v>20</v>
      </c>
      <c r="C81" s="71"/>
    </row>
    <row r="82" spans="1:3" ht="47.25">
      <c r="A82" s="45" t="s">
        <v>106</v>
      </c>
      <c r="B82" s="60"/>
      <c r="C82" s="61"/>
    </row>
    <row r="83" spans="1:3" ht="15.75">
      <c r="A83" s="65" t="s">
        <v>107</v>
      </c>
      <c r="B83" s="66" t="s">
        <v>100</v>
      </c>
      <c r="C83" s="71"/>
    </row>
    <row r="84" spans="1:3" ht="15.75">
      <c r="A84" s="65" t="s">
        <v>108</v>
      </c>
      <c r="B84" s="66" t="s">
        <v>100</v>
      </c>
      <c r="C84" s="71"/>
    </row>
    <row r="85" spans="1:3" ht="15.75">
      <c r="A85" s="65" t="s">
        <v>109</v>
      </c>
      <c r="B85" s="66" t="s">
        <v>100</v>
      </c>
      <c r="C85" s="71" t="s">
        <v>110</v>
      </c>
    </row>
    <row r="86" spans="1:3" ht="15.75">
      <c r="A86" s="65" t="s">
        <v>111</v>
      </c>
      <c r="B86" s="66" t="s">
        <v>100</v>
      </c>
      <c r="C86" s="71"/>
    </row>
    <row r="87" spans="1:3" ht="15.75">
      <c r="A87" s="65" t="s">
        <v>112</v>
      </c>
      <c r="B87" s="66" t="s">
        <v>20</v>
      </c>
      <c r="C87" s="71"/>
    </row>
    <row r="88" spans="1:3" ht="15.75">
      <c r="A88" s="65" t="s">
        <v>113</v>
      </c>
      <c r="B88" s="66" t="s">
        <v>114</v>
      </c>
      <c r="C88" s="71"/>
    </row>
    <row r="89" spans="1:3" ht="15.75">
      <c r="A89" s="65" t="s">
        <v>115</v>
      </c>
      <c r="B89" s="66" t="s">
        <v>20</v>
      </c>
      <c r="C89" s="71"/>
    </row>
    <row r="90" spans="1:3" ht="15.75">
      <c r="A90" s="65" t="s">
        <v>116</v>
      </c>
      <c r="B90" s="66" t="s">
        <v>20</v>
      </c>
      <c r="C90" s="71"/>
    </row>
    <row r="91" spans="1:3" ht="15.75">
      <c r="A91" s="65" t="s">
        <v>117</v>
      </c>
      <c r="B91" s="66" t="s">
        <v>20</v>
      </c>
      <c r="C91" s="71"/>
    </row>
    <row r="92" spans="1:3" ht="15.75">
      <c r="A92" s="72" t="s">
        <v>76</v>
      </c>
      <c r="B92" s="68" t="s">
        <v>20</v>
      </c>
      <c r="C92" s="73"/>
    </row>
    <row r="93" spans="1:3" ht="31.5">
      <c r="A93" s="74" t="s">
        <v>118</v>
      </c>
      <c r="B93" s="40" t="s">
        <v>69</v>
      </c>
      <c r="C93" s="42" t="s">
        <v>119</v>
      </c>
    </row>
    <row r="94" spans="1:3" ht="66" customHeight="1">
      <c r="A94" s="11" t="s">
        <v>207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31">
      <selection activeCell="B26" sqref="B2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28125" style="0" customWidth="1"/>
    <col min="4" max="4" width="14.421875" style="0" customWidth="1"/>
    <col min="5" max="5" width="14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7" width="0" style="0" hidden="1" customWidth="1"/>
  </cols>
  <sheetData>
    <row r="1" spans="1:15" ht="29.25" customHeight="1">
      <c r="A1" s="75"/>
      <c r="B1" s="76"/>
      <c r="C1" s="75"/>
      <c r="D1" s="237" t="s">
        <v>123</v>
      </c>
      <c r="E1" s="237"/>
      <c r="F1" s="75"/>
      <c r="G1" s="75"/>
      <c r="H1" s="75"/>
      <c r="I1" s="77"/>
      <c r="J1" s="77"/>
      <c r="K1" s="75"/>
      <c r="L1" s="75"/>
      <c r="M1" s="75"/>
      <c r="N1" s="75"/>
      <c r="O1" s="75"/>
    </row>
    <row r="2" spans="1:15" ht="15.75">
      <c r="A2" s="76"/>
      <c r="B2" s="76"/>
      <c r="C2" s="250" t="s">
        <v>1</v>
      </c>
      <c r="D2" s="250"/>
      <c r="E2" s="76"/>
      <c r="F2" s="76"/>
      <c r="G2" s="76"/>
      <c r="H2" s="75"/>
      <c r="I2" s="77"/>
      <c r="J2" s="77"/>
      <c r="K2" s="75"/>
      <c r="L2" s="75"/>
      <c r="M2" s="75"/>
      <c r="N2" s="75"/>
      <c r="O2" s="75"/>
    </row>
    <row r="3" spans="1:15" ht="47.25" customHeight="1">
      <c r="A3" s="76"/>
      <c r="B3" s="75"/>
      <c r="C3" s="251" t="s">
        <v>2</v>
      </c>
      <c r="D3" s="251"/>
      <c r="E3" s="278"/>
      <c r="F3" s="76"/>
      <c r="G3" s="76"/>
      <c r="H3" s="75"/>
      <c r="I3" s="77"/>
      <c r="J3" s="77"/>
      <c r="K3" s="75"/>
      <c r="L3" s="75"/>
      <c r="M3" s="75"/>
      <c r="N3" s="75"/>
      <c r="O3" s="75"/>
    </row>
    <row r="4" spans="1:15" ht="20.25" customHeight="1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  <c r="L4" s="75"/>
      <c r="M4" s="75"/>
      <c r="N4" s="75"/>
      <c r="O4" s="75"/>
    </row>
    <row r="5" spans="1:15" ht="16.5" customHeight="1">
      <c r="A5" s="76"/>
      <c r="B5" s="76"/>
      <c r="C5" s="81" t="s">
        <v>208</v>
      </c>
      <c r="D5" s="79"/>
      <c r="E5" s="82"/>
      <c r="F5" s="76"/>
      <c r="G5" s="76"/>
      <c r="H5" s="75"/>
      <c r="I5" s="77"/>
      <c r="J5" s="77"/>
      <c r="K5" s="75"/>
      <c r="L5" s="75"/>
      <c r="M5" s="75"/>
      <c r="N5" s="75"/>
      <c r="O5" s="75"/>
    </row>
    <row r="6" spans="1:15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  <c r="L6" s="75"/>
      <c r="M6" s="75"/>
      <c r="N6" s="75"/>
      <c r="O6" s="75"/>
    </row>
    <row r="7" spans="1:15" ht="15">
      <c r="A7" s="76"/>
      <c r="B7" s="76"/>
      <c r="C7" s="6" t="s">
        <v>5</v>
      </c>
      <c r="D7" s="85"/>
      <c r="E7" s="84"/>
      <c r="F7" s="76"/>
      <c r="G7" s="76"/>
      <c r="H7" s="75"/>
      <c r="I7" s="77"/>
      <c r="J7" s="77"/>
      <c r="K7" s="75"/>
      <c r="L7" s="75"/>
      <c r="M7" s="75"/>
      <c r="N7" s="75"/>
      <c r="O7" s="75"/>
    </row>
    <row r="8" spans="1:15" ht="21.75" customHeight="1">
      <c r="A8" s="250" t="s">
        <v>124</v>
      </c>
      <c r="B8" s="250"/>
      <c r="C8" s="250"/>
      <c r="D8" s="250"/>
      <c r="E8" s="250"/>
      <c r="F8" s="86"/>
      <c r="G8" s="86"/>
      <c r="H8" s="87"/>
      <c r="I8" s="88"/>
      <c r="J8" s="77"/>
      <c r="K8" s="87"/>
      <c r="L8" s="87"/>
      <c r="M8" s="87"/>
      <c r="N8" s="87"/>
      <c r="O8" s="87"/>
    </row>
    <row r="9" spans="1:15" ht="29.25" customHeight="1">
      <c r="A9" s="241" t="s">
        <v>125</v>
      </c>
      <c r="B9" s="241"/>
      <c r="C9" s="241"/>
      <c r="D9" s="241"/>
      <c r="E9" s="241"/>
      <c r="F9" s="86"/>
      <c r="G9" s="86"/>
      <c r="H9" s="87"/>
      <c r="I9" s="88"/>
      <c r="J9" s="77"/>
      <c r="K9" s="87"/>
      <c r="L9" s="87"/>
      <c r="M9" s="87"/>
      <c r="N9" s="87"/>
      <c r="O9" s="87"/>
    </row>
    <row r="10" spans="1:15" ht="15.75">
      <c r="A10" s="89"/>
      <c r="B10" s="89"/>
      <c r="C10" s="87"/>
      <c r="D10" s="89" t="s">
        <v>10</v>
      </c>
      <c r="E10" s="89"/>
      <c r="F10" s="86"/>
      <c r="G10" s="90">
        <v>408.9</v>
      </c>
      <c r="H10" s="91">
        <v>279.5</v>
      </c>
      <c r="I10" s="88"/>
      <c r="J10" s="77"/>
      <c r="K10" s="87"/>
      <c r="L10" s="87"/>
      <c r="M10" s="87"/>
      <c r="N10" s="87"/>
      <c r="O10" s="87"/>
    </row>
    <row r="11" spans="1:15" ht="64.5" customHeight="1">
      <c r="A11" s="92"/>
      <c r="B11" s="242" t="s">
        <v>126</v>
      </c>
      <c r="C11" s="243"/>
      <c r="D11" s="93" t="s">
        <v>127</v>
      </c>
      <c r="E11" s="93" t="s">
        <v>128</v>
      </c>
      <c r="F11" s="93" t="s">
        <v>129</v>
      </c>
      <c r="G11" s="94"/>
      <c r="H11" s="95"/>
      <c r="I11" s="96" t="s">
        <v>130</v>
      </c>
      <c r="J11" s="77"/>
      <c r="K11" s="95"/>
      <c r="L11" s="95"/>
      <c r="M11" s="95"/>
      <c r="N11" s="95"/>
      <c r="O11" s="95"/>
    </row>
    <row r="12" spans="1:15" ht="15">
      <c r="A12" s="97" t="s">
        <v>131</v>
      </c>
      <c r="B12" s="98"/>
      <c r="C12" s="98"/>
      <c r="D12" s="99"/>
      <c r="E12" s="99"/>
      <c r="F12" s="100"/>
      <c r="G12" s="101">
        <f>SUM(D13:D13)</f>
        <v>0</v>
      </c>
      <c r="H12" s="102">
        <f>F13</f>
        <v>0</v>
      </c>
      <c r="I12" s="77"/>
      <c r="J12" s="77"/>
      <c r="K12" s="75"/>
      <c r="L12" s="75"/>
      <c r="M12" s="75"/>
      <c r="N12" s="75"/>
      <c r="O12" s="75"/>
    </row>
    <row r="13" spans="1:15" ht="31.5">
      <c r="A13" s="103" t="s">
        <v>132</v>
      </c>
      <c r="B13" s="104"/>
      <c r="C13" s="105" t="s">
        <v>133</v>
      </c>
      <c r="D13" s="106">
        <v>0</v>
      </c>
      <c r="E13" s="106">
        <f>D13/$G$10/12</f>
        <v>0</v>
      </c>
      <c r="F13" s="107">
        <f>D13/$H$10/12</f>
        <v>0</v>
      </c>
      <c r="G13" s="108"/>
      <c r="H13" s="75"/>
      <c r="I13" s="77">
        <v>0.81</v>
      </c>
      <c r="J13" s="77" t="s">
        <v>134</v>
      </c>
      <c r="K13" s="75"/>
      <c r="L13" s="75"/>
      <c r="M13" s="75"/>
      <c r="N13" s="75"/>
      <c r="O13" s="75"/>
    </row>
    <row r="14" spans="1:15" ht="15">
      <c r="A14" s="109" t="s">
        <v>135</v>
      </c>
      <c r="B14" s="110"/>
      <c r="C14" s="110"/>
      <c r="D14" s="111"/>
      <c r="E14" s="112"/>
      <c r="F14" s="113"/>
      <c r="G14" s="114">
        <f>SUM(D15:D22)</f>
        <v>40632.70243704767</v>
      </c>
      <c r="H14" s="115">
        <f>SUM(F15:F22)</f>
        <v>12.114699593633773</v>
      </c>
      <c r="I14" s="77"/>
      <c r="J14" s="77"/>
      <c r="K14" s="75"/>
      <c r="L14" s="75"/>
      <c r="M14" s="75"/>
      <c r="N14" s="75"/>
      <c r="O14" s="75"/>
    </row>
    <row r="15" spans="1:15" ht="31.5">
      <c r="A15" s="116" t="s">
        <v>136</v>
      </c>
      <c r="B15" s="117">
        <v>2</v>
      </c>
      <c r="C15" s="118" t="s">
        <v>133</v>
      </c>
      <c r="D15" s="119">
        <v>4091.0489208625695</v>
      </c>
      <c r="E15" s="120">
        <f aca="true" t="shared" si="0" ref="E15:E22">D15/$G$10/12</f>
        <v>0.83375090096653</v>
      </c>
      <c r="F15" s="121">
        <f aca="true" t="shared" si="1" ref="F15:F22">D15/$H$10/12</f>
        <v>1.2197522125410165</v>
      </c>
      <c r="G15" s="108"/>
      <c r="H15" s="75"/>
      <c r="I15" s="77">
        <v>1.3</v>
      </c>
      <c r="J15" s="77" t="s">
        <v>134</v>
      </c>
      <c r="K15" s="75"/>
      <c r="L15" s="75"/>
      <c r="M15" s="122"/>
      <c r="N15" s="123"/>
      <c r="O15" s="123"/>
    </row>
    <row r="16" spans="1:15" ht="31.5">
      <c r="A16" s="103" t="s">
        <v>137</v>
      </c>
      <c r="B16" s="104">
        <v>2</v>
      </c>
      <c r="C16" s="124" t="s">
        <v>133</v>
      </c>
      <c r="D16" s="125">
        <v>1728.2887029491167</v>
      </c>
      <c r="E16" s="120">
        <f t="shared" si="0"/>
        <v>0.35222318067765485</v>
      </c>
      <c r="F16" s="121">
        <f t="shared" si="1"/>
        <v>0.5152918017141076</v>
      </c>
      <c r="G16" s="108"/>
      <c r="H16" s="75"/>
      <c r="I16" s="77"/>
      <c r="J16" s="77"/>
      <c r="K16" s="75"/>
      <c r="L16" s="75"/>
      <c r="M16" s="75"/>
      <c r="N16" s="75"/>
      <c r="O16" s="75"/>
    </row>
    <row r="17" spans="1:15" ht="31.5">
      <c r="A17" s="103" t="s">
        <v>138</v>
      </c>
      <c r="B17" s="104"/>
      <c r="C17" s="124" t="s">
        <v>133</v>
      </c>
      <c r="D17" s="125">
        <v>0</v>
      </c>
      <c r="E17" s="120">
        <f t="shared" si="0"/>
        <v>0</v>
      </c>
      <c r="F17" s="121">
        <f t="shared" si="1"/>
        <v>0</v>
      </c>
      <c r="G17" s="108"/>
      <c r="H17" s="75"/>
      <c r="I17" s="77"/>
      <c r="J17" s="77"/>
      <c r="K17" s="75"/>
      <c r="L17" s="75"/>
      <c r="M17" s="75"/>
      <c r="N17" s="75"/>
      <c r="O17" s="75"/>
    </row>
    <row r="18" spans="1:15" ht="31.5">
      <c r="A18" s="103" t="s">
        <v>139</v>
      </c>
      <c r="B18" s="104">
        <v>2</v>
      </c>
      <c r="C18" s="124" t="s">
        <v>133</v>
      </c>
      <c r="D18" s="125">
        <v>11470.154251881297</v>
      </c>
      <c r="E18" s="120">
        <f t="shared" si="0"/>
        <v>2.3376037849273046</v>
      </c>
      <c r="F18" s="121">
        <f t="shared" si="1"/>
        <v>3.4198432474303213</v>
      </c>
      <c r="G18" s="75"/>
      <c r="H18" s="75"/>
      <c r="I18" s="77"/>
      <c r="J18" s="77"/>
      <c r="K18" s="75"/>
      <c r="L18" s="75"/>
      <c r="M18" s="75"/>
      <c r="N18" s="75"/>
      <c r="O18" s="75"/>
    </row>
    <row r="19" spans="1:15" ht="60">
      <c r="A19" s="103" t="s">
        <v>140</v>
      </c>
      <c r="B19" s="279">
        <v>1</v>
      </c>
      <c r="C19" s="126" t="s">
        <v>141</v>
      </c>
      <c r="D19" s="125">
        <v>15950.138511354688</v>
      </c>
      <c r="E19" s="120">
        <f t="shared" si="0"/>
        <v>3.250619244997695</v>
      </c>
      <c r="F19" s="121">
        <f t="shared" si="1"/>
        <v>4.755557099390187</v>
      </c>
      <c r="G19" s="108"/>
      <c r="H19" s="75"/>
      <c r="I19" s="77"/>
      <c r="J19" s="77"/>
      <c r="K19" s="75"/>
      <c r="L19" s="75"/>
      <c r="M19" s="75"/>
      <c r="N19" s="75"/>
      <c r="O19" s="75"/>
    </row>
    <row r="20" spans="1:15" ht="31.5">
      <c r="A20" s="103" t="s">
        <v>142</v>
      </c>
      <c r="B20" s="127">
        <v>10.916666666666666</v>
      </c>
      <c r="C20" s="105" t="s">
        <v>143</v>
      </c>
      <c r="D20" s="125">
        <v>623.98575</v>
      </c>
      <c r="E20" s="120">
        <f t="shared" si="0"/>
        <v>0.1271675531914894</v>
      </c>
      <c r="F20" s="121">
        <f t="shared" si="1"/>
        <v>0.18604226296958856</v>
      </c>
      <c r="G20" s="108"/>
      <c r="H20" s="75"/>
      <c r="I20" s="77"/>
      <c r="J20" s="77"/>
      <c r="K20" s="75"/>
      <c r="L20" s="75"/>
      <c r="M20" s="75"/>
      <c r="N20" s="75"/>
      <c r="O20" s="75"/>
    </row>
    <row r="21" spans="1:15" ht="31.5">
      <c r="A21" s="128" t="s">
        <v>144</v>
      </c>
      <c r="B21" s="129"/>
      <c r="C21" s="105" t="s">
        <v>145</v>
      </c>
      <c r="D21" s="125">
        <v>0</v>
      </c>
      <c r="E21" s="120">
        <f t="shared" si="0"/>
        <v>0</v>
      </c>
      <c r="F21" s="121">
        <f>D21/$H$10/12</f>
        <v>0</v>
      </c>
      <c r="G21" s="108"/>
      <c r="H21" s="75"/>
      <c r="I21" s="77"/>
      <c r="J21" s="77"/>
      <c r="K21" s="75"/>
      <c r="L21" s="75"/>
      <c r="M21" s="75"/>
      <c r="N21" s="75"/>
      <c r="O21" s="75"/>
    </row>
    <row r="22" spans="1:15" ht="31.5">
      <c r="A22" s="130" t="s">
        <v>146</v>
      </c>
      <c r="B22" s="131">
        <v>6</v>
      </c>
      <c r="C22" s="132" t="s">
        <v>133</v>
      </c>
      <c r="D22" s="133">
        <v>6769.0863</v>
      </c>
      <c r="E22" s="134">
        <f t="shared" si="0"/>
        <v>1.3795317314746882</v>
      </c>
      <c r="F22" s="121">
        <f t="shared" si="1"/>
        <v>2.018212969588551</v>
      </c>
      <c r="G22" s="108"/>
      <c r="H22" s="75"/>
      <c r="I22" s="77"/>
      <c r="J22" s="77"/>
      <c r="K22" s="75"/>
      <c r="L22" s="75"/>
      <c r="M22" s="75"/>
      <c r="N22" s="75"/>
      <c r="O22" s="75"/>
    </row>
    <row r="23" spans="1:15" ht="15">
      <c r="A23" s="135" t="s">
        <v>147</v>
      </c>
      <c r="B23" s="136"/>
      <c r="C23" s="136"/>
      <c r="D23" s="137"/>
      <c r="E23" s="138"/>
      <c r="F23" s="139"/>
      <c r="G23" s="140">
        <f>SUM(D24:D28)</f>
        <v>27596.09229932619</v>
      </c>
      <c r="H23" s="141">
        <f>SUM(F24:F28)</f>
        <v>8.227815235338756</v>
      </c>
      <c r="I23" s="77"/>
      <c r="J23" s="77"/>
      <c r="K23" s="75"/>
      <c r="L23" s="75"/>
      <c r="M23" s="75"/>
      <c r="N23" s="75"/>
      <c r="O23" s="75"/>
    </row>
    <row r="24" spans="1:15" ht="31.5">
      <c r="A24" s="116" t="s">
        <v>148</v>
      </c>
      <c r="B24" s="117">
        <v>1</v>
      </c>
      <c r="C24" s="118" t="s">
        <v>149</v>
      </c>
      <c r="D24" s="142">
        <v>0</v>
      </c>
      <c r="E24" s="120">
        <f>D24/$G$10/12</f>
        <v>0</v>
      </c>
      <c r="F24" s="121">
        <f>D24/$H$10/12</f>
        <v>0</v>
      </c>
      <c r="G24" s="108"/>
      <c r="H24" s="75"/>
      <c r="I24" s="77"/>
      <c r="J24" s="77"/>
      <c r="K24" s="75"/>
      <c r="L24" s="75"/>
      <c r="M24" s="75"/>
      <c r="N24" s="75"/>
      <c r="O24" s="75"/>
    </row>
    <row r="25" spans="1:15" ht="78.75">
      <c r="A25" s="143" t="s">
        <v>150</v>
      </c>
      <c r="B25" s="104">
        <v>2</v>
      </c>
      <c r="C25" s="124" t="s">
        <v>149</v>
      </c>
      <c r="D25" s="142">
        <v>24231.279661244254</v>
      </c>
      <c r="E25" s="120">
        <f>D25/$G$10/12</f>
        <v>4.9383059552548</v>
      </c>
      <c r="F25" s="121">
        <f>D25/$H$10/12</f>
        <v>7.224591431497989</v>
      </c>
      <c r="G25" s="108"/>
      <c r="H25" s="75"/>
      <c r="I25" s="144" t="s">
        <v>151</v>
      </c>
      <c r="J25" s="145" t="s">
        <v>152</v>
      </c>
      <c r="K25" s="75"/>
      <c r="L25" s="75"/>
      <c r="M25" s="75"/>
      <c r="N25" s="75"/>
      <c r="O25" s="75"/>
    </row>
    <row r="26" spans="1:15" ht="47.25">
      <c r="A26" s="103" t="s">
        <v>153</v>
      </c>
      <c r="B26" s="279">
        <v>1</v>
      </c>
      <c r="C26" s="146" t="s">
        <v>154</v>
      </c>
      <c r="D26" s="142">
        <v>1663.346927842095</v>
      </c>
      <c r="E26" s="120">
        <f>D26/$G$10/12</f>
        <v>0.33898812420357366</v>
      </c>
      <c r="F26" s="121">
        <f>D26/$H$10/12</f>
        <v>0.49592931658977196</v>
      </c>
      <c r="G26" s="75"/>
      <c r="H26" s="75"/>
      <c r="I26" s="77">
        <v>0.38</v>
      </c>
      <c r="J26" s="77" t="s">
        <v>134</v>
      </c>
      <c r="K26" s="75"/>
      <c r="L26" s="75"/>
      <c r="M26" s="75"/>
      <c r="N26" s="75"/>
      <c r="O26" s="75"/>
    </row>
    <row r="27" spans="1:15" ht="63">
      <c r="A27" s="103" t="s">
        <v>155</v>
      </c>
      <c r="B27" s="104">
        <v>2</v>
      </c>
      <c r="C27" s="124" t="s">
        <v>149</v>
      </c>
      <c r="D27" s="142">
        <v>1223.7217883881572</v>
      </c>
      <c r="E27" s="120">
        <f>D27/$G$10/12</f>
        <v>0.24939304401812937</v>
      </c>
      <c r="F27" s="121">
        <f>D27/$H$10/12</f>
        <v>0.3648544389946801</v>
      </c>
      <c r="G27" s="108"/>
      <c r="H27" s="75"/>
      <c r="I27" s="144" t="s">
        <v>156</v>
      </c>
      <c r="J27" s="145" t="s">
        <v>157</v>
      </c>
      <c r="K27" s="75"/>
      <c r="L27" s="75"/>
      <c r="M27" s="75"/>
      <c r="N27" s="75"/>
      <c r="O27" s="75"/>
    </row>
    <row r="28" spans="1:15" ht="31.5">
      <c r="A28" s="130" t="s">
        <v>158</v>
      </c>
      <c r="B28" s="131">
        <v>1</v>
      </c>
      <c r="C28" s="132" t="s">
        <v>159</v>
      </c>
      <c r="D28" s="142">
        <v>477.7439218516818</v>
      </c>
      <c r="E28" s="120">
        <f>D28/$G$10/12</f>
        <v>0.09736364266969956</v>
      </c>
      <c r="F28" s="121">
        <f>D28/$H$10/12</f>
        <v>0.1424400482563154</v>
      </c>
      <c r="G28" s="108"/>
      <c r="H28" s="75"/>
      <c r="I28" s="77">
        <v>1.82</v>
      </c>
      <c r="J28" s="77" t="s">
        <v>160</v>
      </c>
      <c r="K28" s="75"/>
      <c r="L28" s="75"/>
      <c r="M28" s="75"/>
      <c r="N28" s="75"/>
      <c r="O28" s="75"/>
    </row>
    <row r="29" spans="1:15" ht="15">
      <c r="A29" s="147" t="s">
        <v>161</v>
      </c>
      <c r="B29" s="148"/>
      <c r="C29" s="148"/>
      <c r="D29" s="149"/>
      <c r="E29" s="148"/>
      <c r="F29" s="150"/>
      <c r="G29" s="151">
        <f>SUM(D30:D40)</f>
        <v>7904.910613509156</v>
      </c>
      <c r="H29" s="152">
        <f>SUM(F30:F40)</f>
        <v>2.3568606480349303</v>
      </c>
      <c r="I29" s="77"/>
      <c r="J29" s="77"/>
      <c r="K29" s="75"/>
      <c r="L29" s="75"/>
      <c r="M29" s="75"/>
      <c r="N29" s="75"/>
      <c r="O29" s="75"/>
    </row>
    <row r="30" spans="1:15" ht="46.5" customHeight="1">
      <c r="A30" s="244" t="s">
        <v>162</v>
      </c>
      <c r="B30" s="246" t="s">
        <v>163</v>
      </c>
      <c r="C30" s="247"/>
      <c r="D30" s="142"/>
      <c r="E30" s="120"/>
      <c r="F30" s="121">
        <f aca="true" t="shared" si="2" ref="F30:F40">D30/$H$10/12</f>
        <v>0</v>
      </c>
      <c r="G30" s="153"/>
      <c r="H30" s="123"/>
      <c r="I30" s="144">
        <v>72.08</v>
      </c>
      <c r="J30" s="145" t="s">
        <v>164</v>
      </c>
      <c r="K30" s="123"/>
      <c r="L30" s="123"/>
      <c r="M30" s="123"/>
      <c r="N30" s="123"/>
      <c r="O30" s="123"/>
    </row>
    <row r="31" spans="1:15" ht="15.75">
      <c r="A31" s="245"/>
      <c r="B31" s="104">
        <v>2</v>
      </c>
      <c r="C31" s="154" t="s">
        <v>165</v>
      </c>
      <c r="D31" s="142">
        <v>0</v>
      </c>
      <c r="E31" s="120">
        <f>D31/$G$10/12</f>
        <v>0</v>
      </c>
      <c r="F31" s="121">
        <f t="shared" si="2"/>
        <v>0</v>
      </c>
      <c r="G31" s="153"/>
      <c r="H31" s="123"/>
      <c r="I31" s="155"/>
      <c r="J31" s="77"/>
      <c r="K31" s="123"/>
      <c r="L31" s="123"/>
      <c r="M31" s="123"/>
      <c r="N31" s="123"/>
      <c r="O31" s="123"/>
    </row>
    <row r="32" spans="1:15" ht="30.75" customHeight="1">
      <c r="A32" s="245"/>
      <c r="B32" s="248" t="s">
        <v>166</v>
      </c>
      <c r="C32" s="249"/>
      <c r="D32" s="142"/>
      <c r="E32" s="120"/>
      <c r="F32" s="121">
        <f t="shared" si="2"/>
        <v>0</v>
      </c>
      <c r="G32" s="153"/>
      <c r="H32" s="123"/>
      <c r="I32" s="155">
        <v>0.16</v>
      </c>
      <c r="J32" s="77" t="s">
        <v>160</v>
      </c>
      <c r="K32" s="123"/>
      <c r="L32" s="123"/>
      <c r="M32" s="123"/>
      <c r="N32" s="123"/>
      <c r="O32" s="123"/>
    </row>
    <row r="33" spans="1:15" ht="15.75">
      <c r="A33" s="245"/>
      <c r="B33" s="104">
        <v>2</v>
      </c>
      <c r="C33" s="154" t="s">
        <v>165</v>
      </c>
      <c r="D33" s="142">
        <v>984.2563561911298</v>
      </c>
      <c r="E33" s="120">
        <f>D33/$G$10/12</f>
        <v>0.20059027394455242</v>
      </c>
      <c r="F33" s="121">
        <f t="shared" si="2"/>
        <v>0.293457470539991</v>
      </c>
      <c r="G33" s="153"/>
      <c r="H33" s="123"/>
      <c r="I33" s="155"/>
      <c r="J33" s="77"/>
      <c r="K33" s="123"/>
      <c r="L33" s="123"/>
      <c r="M33" s="123"/>
      <c r="N33" s="123"/>
      <c r="O33" s="123"/>
    </row>
    <row r="34" spans="1:15" ht="33" customHeight="1">
      <c r="A34" s="245"/>
      <c r="B34" s="248" t="s">
        <v>167</v>
      </c>
      <c r="C34" s="249"/>
      <c r="D34" s="142"/>
      <c r="E34" s="120"/>
      <c r="F34" s="121">
        <f t="shared" si="2"/>
        <v>0</v>
      </c>
      <c r="G34" s="153"/>
      <c r="H34" s="123"/>
      <c r="I34" s="155"/>
      <c r="J34" s="77"/>
      <c r="K34" s="123"/>
      <c r="L34" s="123"/>
      <c r="M34" s="123"/>
      <c r="N34" s="123"/>
      <c r="O34" s="123"/>
    </row>
    <row r="35" spans="1:15" ht="15.75">
      <c r="A35" s="245"/>
      <c r="B35" s="104">
        <v>12</v>
      </c>
      <c r="C35" s="154" t="s">
        <v>165</v>
      </c>
      <c r="D35" s="142">
        <v>192.10007351943605</v>
      </c>
      <c r="E35" s="120">
        <f>D35/$G$10/12</f>
        <v>0.039149766348625596</v>
      </c>
      <c r="F35" s="121">
        <f t="shared" si="2"/>
        <v>0.05727491756691594</v>
      </c>
      <c r="G35" s="153"/>
      <c r="H35" s="123"/>
      <c r="I35" s="155"/>
      <c r="J35" s="77"/>
      <c r="K35" s="123"/>
      <c r="L35" s="123"/>
      <c r="M35" s="123"/>
      <c r="N35" s="123"/>
      <c r="O35" s="123"/>
    </row>
    <row r="36" spans="1:15" ht="30">
      <c r="A36" s="245"/>
      <c r="B36" s="248" t="s">
        <v>168</v>
      </c>
      <c r="C36" s="249"/>
      <c r="D36" s="142"/>
      <c r="E36" s="120"/>
      <c r="F36" s="121">
        <f t="shared" si="2"/>
        <v>0</v>
      </c>
      <c r="G36" s="153"/>
      <c r="H36" s="123"/>
      <c r="I36" s="144" t="s">
        <v>169</v>
      </c>
      <c r="J36" s="145" t="s">
        <v>170</v>
      </c>
      <c r="K36" s="123"/>
      <c r="L36" s="123"/>
      <c r="M36" s="123"/>
      <c r="N36" s="123"/>
      <c r="O36" s="123"/>
    </row>
    <row r="37" spans="1:15" ht="15.75">
      <c r="A37" s="245"/>
      <c r="B37" s="104">
        <v>12</v>
      </c>
      <c r="C37" s="154" t="s">
        <v>149</v>
      </c>
      <c r="D37" s="142">
        <v>447.8501837985903</v>
      </c>
      <c r="E37" s="120">
        <f>D37/$G$10/12</f>
        <v>0.09127133443355961</v>
      </c>
      <c r="F37" s="121">
        <f t="shared" si="2"/>
        <v>0.13352718658276394</v>
      </c>
      <c r="G37" s="153"/>
      <c r="H37" s="123"/>
      <c r="I37" s="155"/>
      <c r="J37" s="77"/>
      <c r="K37" s="123"/>
      <c r="L37" s="123"/>
      <c r="M37" s="123"/>
      <c r="N37" s="123"/>
      <c r="O37" s="123"/>
    </row>
    <row r="38" spans="1:15" ht="72.75" customHeight="1">
      <c r="A38" s="156" t="s">
        <v>171</v>
      </c>
      <c r="B38" s="238" t="s">
        <v>172</v>
      </c>
      <c r="C38" s="239"/>
      <c r="D38" s="142">
        <v>4416.12</v>
      </c>
      <c r="E38" s="120">
        <f>D38/$G$10/12</f>
        <v>0.9</v>
      </c>
      <c r="F38" s="121">
        <f t="shared" si="2"/>
        <v>1.3166726296958855</v>
      </c>
      <c r="G38" s="153"/>
      <c r="H38" s="123"/>
      <c r="I38" s="155">
        <v>0.97</v>
      </c>
      <c r="J38" s="77" t="s">
        <v>134</v>
      </c>
      <c r="K38" s="123"/>
      <c r="L38" s="123"/>
      <c r="M38" s="123"/>
      <c r="N38" s="123"/>
      <c r="O38" s="123"/>
    </row>
    <row r="39" spans="1:15" ht="15.75">
      <c r="A39" s="157" t="s">
        <v>173</v>
      </c>
      <c r="B39" s="158">
        <v>1</v>
      </c>
      <c r="C39" s="28" t="s">
        <v>149</v>
      </c>
      <c r="D39" s="142">
        <v>883.2239999999999</v>
      </c>
      <c r="E39" s="120">
        <f>D39/$G$10/12</f>
        <v>0.18000000000000002</v>
      </c>
      <c r="F39" s="121">
        <f t="shared" si="2"/>
        <v>0.2633345259391771</v>
      </c>
      <c r="G39" s="153"/>
      <c r="H39" s="123"/>
      <c r="I39" s="240">
        <v>1.46</v>
      </c>
      <c r="J39" s="240" t="s">
        <v>134</v>
      </c>
      <c r="K39" s="123"/>
      <c r="L39" s="123"/>
      <c r="M39" s="123"/>
      <c r="N39" s="123"/>
      <c r="O39" s="123"/>
    </row>
    <row r="40" spans="1:15" ht="15.75">
      <c r="A40" s="157" t="s">
        <v>174</v>
      </c>
      <c r="B40" s="159">
        <v>1</v>
      </c>
      <c r="C40" s="30" t="s">
        <v>149</v>
      </c>
      <c r="D40" s="142">
        <v>981.36</v>
      </c>
      <c r="E40" s="120">
        <f>D40/$G$10/12</f>
        <v>0.20000000000000004</v>
      </c>
      <c r="F40" s="121">
        <f t="shared" si="2"/>
        <v>0.29259391771019677</v>
      </c>
      <c r="G40" s="153"/>
      <c r="H40" s="123"/>
      <c r="I40" s="240"/>
      <c r="J40" s="240"/>
      <c r="K40" s="123"/>
      <c r="L40" s="123"/>
      <c r="M40" s="123"/>
      <c r="N40" s="123"/>
      <c r="O40" s="123"/>
    </row>
    <row r="41" spans="1:15" ht="15">
      <c r="A41" s="160" t="s">
        <v>175</v>
      </c>
      <c r="B41" s="161"/>
      <c r="C41" s="161"/>
      <c r="D41" s="162">
        <f>SUM(D13:D40)</f>
        <v>76133.705349883</v>
      </c>
      <c r="E41" s="162">
        <f>SUM(E13:E40)</f>
        <v>15.515958537108304</v>
      </c>
      <c r="F41" s="163"/>
      <c r="G41" s="164"/>
      <c r="H41" s="165"/>
      <c r="I41" s="77"/>
      <c r="J41" s="77"/>
      <c r="K41" s="75"/>
      <c r="L41" s="75"/>
      <c r="M41" s="75"/>
      <c r="N41" s="75"/>
      <c r="O41" s="75"/>
    </row>
    <row r="42" spans="1:15" ht="15.75">
      <c r="A42" s="166" t="s">
        <v>176</v>
      </c>
      <c r="B42" s="167"/>
      <c r="C42" s="167"/>
      <c r="D42" s="168">
        <f>D41*0.1</f>
        <v>7613.370534988301</v>
      </c>
      <c r="E42" s="167"/>
      <c r="F42" s="169"/>
      <c r="G42" s="170"/>
      <c r="H42" s="171"/>
      <c r="I42" s="77"/>
      <c r="J42" s="77"/>
      <c r="K42" s="75"/>
      <c r="L42" s="75"/>
      <c r="M42" s="75"/>
      <c r="N42" s="75"/>
      <c r="O42" s="75"/>
    </row>
    <row r="43" spans="1:15" ht="15.75">
      <c r="A43" s="160" t="s">
        <v>177</v>
      </c>
      <c r="B43" s="161"/>
      <c r="C43" s="161"/>
      <c r="D43" s="172">
        <f>D41+D42</f>
        <v>83747.0758848713</v>
      </c>
      <c r="E43" s="173">
        <f>D43/$G$10/12</f>
        <v>17.06755439081913</v>
      </c>
      <c r="F43" s="163"/>
      <c r="G43" s="174">
        <f>G12+G14+G23+G29+G41+D42</f>
        <v>83747.07588487132</v>
      </c>
      <c r="H43" s="165"/>
      <c r="I43" s="77"/>
      <c r="J43" s="77"/>
      <c r="K43" s="75"/>
      <c r="L43" s="75"/>
      <c r="M43" s="75"/>
      <c r="N43" s="75"/>
      <c r="O43" s="75"/>
    </row>
    <row r="44" spans="1:15" ht="15.75">
      <c r="A44" s="175"/>
      <c r="B44" s="176"/>
      <c r="C44" s="176"/>
      <c r="D44" s="177"/>
      <c r="E44" s="178"/>
      <c r="F44" s="179"/>
      <c r="G44" s="180"/>
      <c r="H44" s="180"/>
      <c r="I44" s="88"/>
      <c r="J44" s="77"/>
      <c r="K44" s="181"/>
      <c r="L44" s="181"/>
      <c r="M44" s="181"/>
      <c r="N44" s="181"/>
      <c r="O44" s="181"/>
    </row>
    <row r="45" spans="1:15" ht="15.75" hidden="1">
      <c r="A45" s="182" t="s">
        <v>178</v>
      </c>
      <c r="B45" s="183">
        <f>G10-C45</f>
        <v>0</v>
      </c>
      <c r="C45" s="182">
        <v>408.9</v>
      </c>
      <c r="D45" s="174">
        <v>100386.23253083132</v>
      </c>
      <c r="E45" s="184">
        <f>D45/C45/12</f>
        <v>20.458594711590308</v>
      </c>
      <c r="F45" s="185"/>
      <c r="G45" s="186" t="s">
        <v>179</v>
      </c>
      <c r="H45" s="187">
        <f>E43/E45</f>
        <v>0.8342486192929923</v>
      </c>
      <c r="I45" s="77"/>
      <c r="J45" s="77"/>
      <c r="K45" s="75" t="s">
        <v>179</v>
      </c>
      <c r="L45" s="75"/>
      <c r="M45" s="75"/>
      <c r="N45" s="75"/>
      <c r="O45" s="75"/>
    </row>
    <row r="46" spans="1:15" ht="15.75" hidden="1">
      <c r="A46" s="75"/>
      <c r="B46" s="75"/>
      <c r="C46" s="75"/>
      <c r="D46" s="188">
        <f>D45/1.18</f>
        <v>85073.07841595875</v>
      </c>
      <c r="E46" s="189">
        <f>E45/1.18</f>
        <v>17.337792128466365</v>
      </c>
      <c r="F46" s="190"/>
      <c r="G46" s="191" t="s">
        <v>180</v>
      </c>
      <c r="H46" s="192">
        <f>E43/E46</f>
        <v>0.9844133707657309</v>
      </c>
      <c r="I46" s="77"/>
      <c r="J46" s="77"/>
      <c r="K46" s="75"/>
      <c r="L46" s="75"/>
      <c r="M46" s="75"/>
      <c r="N46" s="75"/>
      <c r="O46" s="75"/>
    </row>
    <row r="47" spans="1:15" ht="15.75" hidden="1">
      <c r="A47" s="75"/>
      <c r="B47" s="75"/>
      <c r="C47" s="75"/>
      <c r="D47" s="178"/>
      <c r="E47" s="178"/>
      <c r="F47" s="193"/>
      <c r="G47" s="105"/>
      <c r="H47" s="194"/>
      <c r="I47" s="77"/>
      <c r="J47" s="77"/>
      <c r="K47" s="75" t="s">
        <v>181</v>
      </c>
      <c r="L47" s="75"/>
      <c r="M47" s="75"/>
      <c r="N47" s="75"/>
      <c r="O47" s="75"/>
    </row>
    <row r="48" spans="1:15" ht="15" hidden="1">
      <c r="A48" s="75"/>
      <c r="B48" s="75"/>
      <c r="C48" s="75"/>
      <c r="D48" s="195">
        <f>E48*G10*12</f>
        <v>52306.488</v>
      </c>
      <c r="E48" s="195">
        <v>10.66</v>
      </c>
      <c r="F48" s="195"/>
      <c r="G48" s="195" t="s">
        <v>181</v>
      </c>
      <c r="H48" s="196">
        <f>E43/E48</f>
        <v>1.6010839015777796</v>
      </c>
      <c r="I48" s="77"/>
      <c r="J48" s="77"/>
      <c r="K48" s="75" t="s">
        <v>182</v>
      </c>
      <c r="L48" s="75"/>
      <c r="M48" s="75"/>
      <c r="N48" s="75"/>
      <c r="O48" s="75"/>
    </row>
    <row r="49" spans="1:15" ht="15" hidden="1">
      <c r="A49" s="75"/>
      <c r="B49" s="75"/>
      <c r="C49" s="75"/>
      <c r="D49" s="197">
        <f>D43-D48</f>
        <v>31440.587884871304</v>
      </c>
      <c r="E49" s="197">
        <f>E43-E48</f>
        <v>6.407554390819129</v>
      </c>
      <c r="F49" s="198"/>
      <c r="G49" s="198" t="s">
        <v>183</v>
      </c>
      <c r="H49" s="75"/>
      <c r="I49" s="77"/>
      <c r="J49" s="77"/>
      <c r="K49" s="75"/>
      <c r="L49" s="75"/>
      <c r="M49" s="75"/>
      <c r="N49" s="75"/>
      <c r="O49" s="75"/>
    </row>
    <row r="50" spans="1:15" ht="15" hidden="1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  <c r="L50" s="75"/>
      <c r="M50" s="75"/>
      <c r="N50" s="75"/>
      <c r="O50" s="75"/>
    </row>
    <row r="51" spans="1:15" ht="15" hidden="1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  <c r="L51" s="75"/>
      <c r="M51" s="75"/>
      <c r="N51" s="75"/>
      <c r="O51" s="75"/>
    </row>
    <row r="52" spans="1:15" ht="15" hidden="1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5"/>
      <c r="L52" s="75"/>
      <c r="M52" s="75"/>
      <c r="N52" s="75"/>
      <c r="O52" s="75"/>
    </row>
    <row r="53" spans="1:15" ht="15" hidden="1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5"/>
      <c r="L53" s="75"/>
      <c r="M53" s="75"/>
      <c r="N53" s="75"/>
      <c r="O53" s="75"/>
    </row>
    <row r="54" spans="1:15" ht="15" hidden="1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5"/>
      <c r="L54" s="75"/>
      <c r="M54" s="75"/>
      <c r="N54" s="75"/>
      <c r="O54" s="75"/>
    </row>
    <row r="55" spans="1:15" ht="1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5"/>
      <c r="L55" s="75"/>
      <c r="M55" s="75"/>
      <c r="N55" s="75"/>
      <c r="O55" s="75"/>
    </row>
    <row r="56" spans="1:15" ht="1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5"/>
      <c r="L56" s="75"/>
      <c r="M56" s="75"/>
      <c r="N56" s="75"/>
      <c r="O56" s="75"/>
    </row>
    <row r="57" spans="1:15" ht="1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5"/>
      <c r="L57" s="75"/>
      <c r="M57" s="75"/>
      <c r="N57" s="75"/>
      <c r="O57" s="75"/>
    </row>
    <row r="58" spans="1:15" ht="1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5"/>
      <c r="L58" s="75"/>
      <c r="M58" s="75"/>
      <c r="N58" s="75"/>
      <c r="O58" s="75"/>
    </row>
    <row r="59" spans="1:15" ht="1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5"/>
      <c r="L59" s="75"/>
      <c r="M59" s="75"/>
      <c r="N59" s="75"/>
      <c r="O59" s="75"/>
    </row>
    <row r="60" spans="1:15" ht="1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5"/>
      <c r="L60" s="75"/>
      <c r="M60" s="75"/>
      <c r="N60" s="75"/>
      <c r="O60" s="75"/>
    </row>
    <row r="61" spans="1:15" ht="1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5"/>
      <c r="L61" s="75"/>
      <c r="M61" s="75"/>
      <c r="N61" s="75"/>
      <c r="O61" s="75"/>
    </row>
    <row r="62" spans="1:15" ht="1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5"/>
      <c r="L62" s="75"/>
      <c r="M62" s="75"/>
      <c r="N62" s="75"/>
      <c r="O62" s="75"/>
    </row>
    <row r="63" spans="1:15" ht="1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5"/>
      <c r="L63" s="75"/>
      <c r="M63" s="75"/>
      <c r="N63" s="75"/>
      <c r="O63" s="75"/>
    </row>
    <row r="64" spans="1:15" ht="1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5"/>
      <c r="L64" s="75"/>
      <c r="M64" s="75"/>
      <c r="N64" s="75"/>
      <c r="O64" s="75"/>
    </row>
    <row r="65" spans="1:15" ht="1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5"/>
      <c r="L65" s="75"/>
      <c r="M65" s="75"/>
      <c r="N65" s="75"/>
      <c r="O65" s="75"/>
    </row>
    <row r="66" spans="1:15" ht="1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5"/>
      <c r="L66" s="75"/>
      <c r="M66" s="75"/>
      <c r="N66" s="75"/>
      <c r="O66" s="75"/>
    </row>
    <row r="67" spans="1:15" ht="1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5"/>
      <c r="L67" s="75"/>
      <c r="M67" s="75"/>
      <c r="N67" s="75"/>
      <c r="O67" s="75"/>
    </row>
    <row r="68" spans="1:15" ht="1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5"/>
      <c r="L68" s="75"/>
      <c r="M68" s="75"/>
      <c r="N68" s="75"/>
      <c r="O68" s="75"/>
    </row>
    <row r="69" spans="1:15" ht="1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5"/>
      <c r="L69" s="75"/>
      <c r="M69" s="75"/>
      <c r="N69" s="75"/>
      <c r="O69" s="75"/>
    </row>
    <row r="70" spans="1:15" ht="1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5"/>
      <c r="L70" s="75"/>
      <c r="M70" s="75"/>
      <c r="N70" s="75"/>
      <c r="O70" s="75"/>
    </row>
    <row r="71" spans="1:15" ht="1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5"/>
      <c r="L71" s="75"/>
      <c r="M71" s="75"/>
      <c r="N71" s="75"/>
      <c r="O71" s="75"/>
    </row>
    <row r="72" spans="1:15" ht="1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5"/>
      <c r="L72" s="75"/>
      <c r="M72" s="75"/>
      <c r="N72" s="75"/>
      <c r="O72" s="75"/>
    </row>
    <row r="73" spans="1:15" ht="1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5"/>
      <c r="L73" s="75"/>
      <c r="M73" s="75"/>
      <c r="N73" s="75"/>
      <c r="O73" s="75"/>
    </row>
    <row r="74" spans="1:15" ht="1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5"/>
      <c r="L74" s="75"/>
      <c r="M74" s="75"/>
      <c r="N74" s="75"/>
      <c r="O74" s="75"/>
    </row>
    <row r="75" spans="1:15" ht="1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5"/>
      <c r="L75" s="75"/>
      <c r="M75" s="75"/>
      <c r="N75" s="75"/>
      <c r="O75" s="75"/>
    </row>
    <row r="76" spans="1:15" ht="1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5"/>
      <c r="L76" s="75"/>
      <c r="M76" s="75"/>
      <c r="N76" s="75"/>
      <c r="O76" s="75"/>
    </row>
    <row r="77" spans="1:15" ht="1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5"/>
      <c r="L77" s="75"/>
      <c r="M77" s="75"/>
      <c r="N77" s="75"/>
      <c r="O77" s="75"/>
    </row>
    <row r="78" spans="1:15" ht="1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5"/>
      <c r="L78" s="75"/>
      <c r="M78" s="75"/>
      <c r="N78" s="75"/>
      <c r="O78" s="75"/>
    </row>
    <row r="79" spans="1:15" ht="1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5"/>
      <c r="L79" s="75"/>
      <c r="M79" s="75"/>
      <c r="N79" s="75"/>
      <c r="O79" s="75"/>
    </row>
    <row r="80" spans="1:15" ht="1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5"/>
      <c r="L80" s="75"/>
      <c r="M80" s="75"/>
      <c r="N80" s="75"/>
      <c r="O80" s="75"/>
    </row>
    <row r="81" spans="1:15" ht="1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5"/>
      <c r="L81" s="75"/>
      <c r="M81" s="75"/>
      <c r="N81" s="75"/>
      <c r="O81" s="75"/>
    </row>
    <row r="82" spans="1:15" ht="1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5"/>
      <c r="L82" s="75"/>
      <c r="M82" s="75"/>
      <c r="N82" s="75"/>
      <c r="O82" s="75"/>
    </row>
    <row r="83" spans="1:15" ht="1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5"/>
      <c r="L83" s="75"/>
      <c r="M83" s="75"/>
      <c r="N83" s="75"/>
      <c r="O83" s="75"/>
    </row>
    <row r="84" spans="1:15" ht="1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5"/>
      <c r="L84" s="75"/>
      <c r="M84" s="75"/>
      <c r="N84" s="75"/>
      <c r="O84" s="75"/>
    </row>
    <row r="85" spans="1:15" ht="1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5"/>
      <c r="L85" s="75"/>
      <c r="M85" s="75"/>
      <c r="N85" s="75"/>
      <c r="O85" s="75"/>
    </row>
    <row r="86" spans="1:15" ht="1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5"/>
      <c r="L86" s="75"/>
      <c r="M86" s="75"/>
      <c r="N86" s="75"/>
      <c r="O86" s="75"/>
    </row>
    <row r="87" spans="1:15" ht="1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5"/>
      <c r="L87" s="75"/>
      <c r="M87" s="75"/>
      <c r="N87" s="75"/>
      <c r="O87" s="75"/>
    </row>
    <row r="88" spans="1:15" ht="1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5"/>
      <c r="L88" s="75"/>
      <c r="M88" s="75"/>
      <c r="N88" s="75"/>
      <c r="O88" s="75"/>
    </row>
    <row r="89" spans="1:15" ht="15">
      <c r="A89" s="75"/>
      <c r="B89" s="75"/>
      <c r="C89" s="75"/>
      <c r="D89" s="75"/>
      <c r="E89" s="75"/>
      <c r="F89" s="75"/>
      <c r="G89" s="75"/>
      <c r="H89" s="75"/>
      <c r="I89" s="77"/>
      <c r="J89" s="77"/>
      <c r="K89" s="75"/>
      <c r="L89" s="75"/>
      <c r="M89" s="75"/>
      <c r="N89" s="75"/>
      <c r="O89" s="75"/>
    </row>
    <row r="90" spans="1:15" ht="1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5"/>
      <c r="L90" s="75"/>
      <c r="M90" s="75"/>
      <c r="N90" s="75"/>
      <c r="O90" s="75"/>
    </row>
    <row r="91" spans="1:15" ht="1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5"/>
      <c r="L91" s="75"/>
      <c r="M91" s="75"/>
      <c r="N91" s="75"/>
      <c r="O91" s="75"/>
    </row>
    <row r="92" spans="1:15" ht="1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5"/>
      <c r="L92" s="75"/>
      <c r="M92" s="75"/>
      <c r="N92" s="75"/>
      <c r="O92" s="75"/>
    </row>
    <row r="93" spans="1:15" ht="1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5"/>
      <c r="L93" s="75"/>
      <c r="M93" s="75"/>
      <c r="N93" s="75"/>
      <c r="O93" s="75"/>
    </row>
    <row r="94" spans="1:15" ht="15">
      <c r="A94" s="75"/>
      <c r="B94" s="75"/>
      <c r="C94" s="75"/>
      <c r="D94" s="75"/>
      <c r="E94" s="75"/>
      <c r="F94" s="75"/>
      <c r="G94" s="75"/>
      <c r="H94" s="75"/>
      <c r="I94" s="77"/>
      <c r="J94" s="77"/>
      <c r="K94" s="75"/>
      <c r="L94" s="75"/>
      <c r="M94" s="75"/>
      <c r="N94" s="75"/>
      <c r="O94" s="75"/>
    </row>
    <row r="95" spans="1:15" ht="1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5"/>
      <c r="L95" s="75"/>
      <c r="M95" s="75"/>
      <c r="N95" s="75"/>
      <c r="O95" s="75"/>
    </row>
    <row r="96" spans="1:15" ht="1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5"/>
      <c r="L96" s="75"/>
      <c r="M96" s="75"/>
      <c r="N96" s="75"/>
      <c r="O96" s="75"/>
    </row>
    <row r="97" spans="1:15" ht="1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5"/>
      <c r="L97" s="75"/>
      <c r="M97" s="75"/>
      <c r="N97" s="75"/>
      <c r="O97" s="75"/>
    </row>
    <row r="98" spans="1:15" ht="1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5"/>
      <c r="L98" s="75"/>
      <c r="M98" s="75"/>
      <c r="N98" s="75"/>
      <c r="O98" s="75"/>
    </row>
    <row r="99" spans="1:15" ht="1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5"/>
      <c r="L99" s="75"/>
      <c r="M99" s="75"/>
      <c r="N99" s="75"/>
      <c r="O99" s="75"/>
    </row>
    <row r="100" spans="1:15" ht="1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5"/>
      <c r="L100" s="75"/>
      <c r="M100" s="75"/>
      <c r="N100" s="75"/>
      <c r="O100" s="75"/>
    </row>
    <row r="101" spans="1:15" ht="1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5"/>
      <c r="L101" s="75"/>
      <c r="M101" s="75"/>
      <c r="N101" s="75"/>
      <c r="O101" s="75"/>
    </row>
    <row r="102" spans="1:15" ht="1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5"/>
      <c r="L102" s="75"/>
      <c r="M102" s="75"/>
      <c r="N102" s="75"/>
      <c r="O102" s="75"/>
    </row>
    <row r="103" spans="1:15" ht="1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5"/>
      <c r="L103" s="75"/>
      <c r="M103" s="75"/>
      <c r="N103" s="75"/>
      <c r="O103" s="75"/>
    </row>
    <row r="104" spans="1:15" ht="1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5"/>
      <c r="L104" s="75"/>
      <c r="M104" s="75"/>
      <c r="N104" s="75"/>
      <c r="O104" s="75"/>
    </row>
    <row r="105" spans="1:15" ht="1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5"/>
      <c r="L105" s="75"/>
      <c r="M105" s="75"/>
      <c r="N105" s="75"/>
      <c r="O105" s="75"/>
    </row>
    <row r="106" spans="1:15" ht="1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5"/>
      <c r="L106" s="75"/>
      <c r="M106" s="75"/>
      <c r="N106" s="75"/>
      <c r="O106" s="75"/>
    </row>
    <row r="107" spans="1:15" ht="1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5"/>
      <c r="L107" s="75"/>
      <c r="M107" s="75"/>
      <c r="N107" s="75"/>
      <c r="O107" s="75"/>
    </row>
    <row r="108" spans="1:15" ht="1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5"/>
      <c r="L108" s="75"/>
      <c r="M108" s="75"/>
      <c r="N108" s="75"/>
      <c r="O108" s="75"/>
    </row>
    <row r="109" spans="1:15" ht="1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5"/>
      <c r="L109" s="75"/>
      <c r="M109" s="75"/>
      <c r="N109" s="75"/>
      <c r="O109" s="75"/>
    </row>
    <row r="110" spans="1:15" ht="1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5"/>
      <c r="L110" s="75"/>
      <c r="M110" s="75"/>
      <c r="N110" s="75"/>
      <c r="O110" s="75"/>
    </row>
    <row r="111" spans="1:15" ht="1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5"/>
      <c r="L111" s="75"/>
      <c r="M111" s="75"/>
      <c r="N111" s="75"/>
      <c r="O111" s="75"/>
    </row>
    <row r="112" spans="1:15" ht="1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5"/>
      <c r="L112" s="75"/>
      <c r="M112" s="75"/>
      <c r="N112" s="75"/>
      <c r="O112" s="75"/>
    </row>
    <row r="113" spans="1:15" ht="1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5"/>
      <c r="L113" s="75"/>
      <c r="M113" s="75"/>
      <c r="N113" s="75"/>
      <c r="O113" s="75"/>
    </row>
    <row r="114" spans="1:15" ht="1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5"/>
      <c r="L114" s="75"/>
      <c r="M114" s="75"/>
      <c r="N114" s="75"/>
      <c r="O114" s="75"/>
    </row>
    <row r="115" spans="1:15" ht="1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5"/>
      <c r="L115" s="75"/>
      <c r="M115" s="75"/>
      <c r="N115" s="75"/>
      <c r="O115" s="75"/>
    </row>
    <row r="116" spans="1:15" ht="1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5"/>
      <c r="L116" s="75"/>
      <c r="M116" s="75"/>
      <c r="N116" s="75"/>
      <c r="O116" s="75"/>
    </row>
    <row r="117" spans="1:15" ht="1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5"/>
      <c r="L117" s="75"/>
      <c r="M117" s="75"/>
      <c r="N117" s="75"/>
      <c r="O117" s="75"/>
    </row>
    <row r="118" spans="1:15" ht="1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5"/>
      <c r="L118" s="75"/>
      <c r="M118" s="75"/>
      <c r="N118" s="75"/>
      <c r="O118" s="75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A15" sqref="A15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140625" style="0" customWidth="1"/>
    <col min="4" max="4" width="11.7109375" style="0" customWidth="1"/>
    <col min="5" max="5" width="18.8515625" style="0" customWidth="1"/>
    <col min="7" max="9" width="0" style="0" hidden="1" customWidth="1"/>
  </cols>
  <sheetData>
    <row r="1" spans="1:5" ht="33.75" customHeight="1">
      <c r="A1" s="199"/>
      <c r="B1" s="199"/>
      <c r="C1" s="75"/>
      <c r="D1" s="237" t="s">
        <v>184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44.25" customHeight="1">
      <c r="A3" s="199"/>
      <c r="B3" s="199"/>
      <c r="C3" s="251" t="s">
        <v>2</v>
      </c>
      <c r="D3" s="251"/>
      <c r="E3" s="251"/>
    </row>
    <row r="4" spans="1:5" ht="22.5" customHeight="1">
      <c r="A4" s="199"/>
      <c r="B4" s="199"/>
      <c r="C4" s="78"/>
      <c r="D4" s="79" t="s">
        <v>3</v>
      </c>
      <c r="E4" s="199"/>
    </row>
    <row r="5" spans="1:5" ht="21.75" customHeight="1">
      <c r="A5" s="199"/>
      <c r="B5" s="199"/>
      <c r="C5" s="81" t="s">
        <v>208</v>
      </c>
      <c r="D5" s="79"/>
      <c r="E5" s="199"/>
    </row>
    <row r="6" spans="1:5" ht="12.75">
      <c r="A6" s="199"/>
      <c r="B6" s="199"/>
      <c r="C6" s="5" t="s">
        <v>4</v>
      </c>
      <c r="D6" s="83"/>
      <c r="E6" s="199"/>
    </row>
    <row r="7" spans="1:5" ht="12.75">
      <c r="A7" s="199"/>
      <c r="B7" s="199"/>
      <c r="C7" s="6" t="s">
        <v>5</v>
      </c>
      <c r="D7" s="85"/>
      <c r="E7" s="199"/>
    </row>
    <row r="8" spans="1:5" ht="29.25" customHeight="1">
      <c r="A8" s="277" t="s">
        <v>124</v>
      </c>
      <c r="B8" s="277"/>
      <c r="C8" s="277"/>
      <c r="D8" s="277"/>
      <c r="E8" s="277"/>
    </row>
    <row r="9" spans="1:8" ht="36.75" customHeight="1">
      <c r="A9" s="241" t="s">
        <v>185</v>
      </c>
      <c r="B9" s="241"/>
      <c r="C9" s="241"/>
      <c r="D9" s="241"/>
      <c r="E9" s="241"/>
      <c r="G9" s="90">
        <v>279.5</v>
      </c>
      <c r="H9" s="91">
        <v>408.9</v>
      </c>
    </row>
    <row r="10" spans="1:5" ht="16.5">
      <c r="A10" s="201"/>
      <c r="B10" s="201"/>
      <c r="C10" s="201" t="s">
        <v>10</v>
      </c>
      <c r="D10" s="201"/>
      <c r="E10" s="201"/>
    </row>
    <row r="11" spans="1:5" ht="72.75" customHeight="1">
      <c r="A11" s="202"/>
      <c r="B11" s="242" t="s">
        <v>126</v>
      </c>
      <c r="C11" s="243"/>
      <c r="D11" s="203" t="s">
        <v>186</v>
      </c>
      <c r="E11" s="203" t="s">
        <v>187</v>
      </c>
    </row>
    <row r="12" spans="1:5" ht="15.75">
      <c r="A12" s="271" t="s">
        <v>188</v>
      </c>
      <c r="B12" s="272"/>
      <c r="C12" s="272"/>
      <c r="D12" s="272"/>
      <c r="E12" s="273"/>
    </row>
    <row r="13" spans="1:5" ht="33.75" customHeight="1">
      <c r="A13" s="116" t="s">
        <v>189</v>
      </c>
      <c r="B13" s="280">
        <v>1</v>
      </c>
      <c r="C13" s="205" t="s">
        <v>133</v>
      </c>
      <c r="D13" s="206">
        <v>2938.6232599975842</v>
      </c>
      <c r="E13" s="207">
        <f>D13/12/$H$9</f>
        <v>0.5988879228820381</v>
      </c>
    </row>
    <row r="14" spans="1:5" ht="47.25">
      <c r="A14" s="103" t="s">
        <v>190</v>
      </c>
      <c r="B14" s="208">
        <v>12</v>
      </c>
      <c r="C14" s="209" t="s">
        <v>149</v>
      </c>
      <c r="D14" s="210">
        <v>0</v>
      </c>
      <c r="E14" s="211">
        <f>D14/12/$H$9</f>
        <v>0</v>
      </c>
    </row>
    <row r="15" spans="1:5" ht="31.5">
      <c r="A15" s="103" t="s">
        <v>191</v>
      </c>
      <c r="B15" s="208">
        <v>2</v>
      </c>
      <c r="C15" s="209" t="s">
        <v>149</v>
      </c>
      <c r="D15" s="210">
        <v>0</v>
      </c>
      <c r="E15" s="211">
        <f>D15/12/$H$9</f>
        <v>0</v>
      </c>
    </row>
    <row r="16" spans="1:5" ht="31.5">
      <c r="A16" s="103" t="s">
        <v>192</v>
      </c>
      <c r="B16" s="208">
        <v>1</v>
      </c>
      <c r="C16" s="209" t="s">
        <v>149</v>
      </c>
      <c r="D16" s="212">
        <v>0</v>
      </c>
      <c r="E16" s="213">
        <f>D16/12/$H$9</f>
        <v>0</v>
      </c>
    </row>
    <row r="17" spans="1:5" ht="32.25" customHeight="1">
      <c r="A17" s="274" t="s">
        <v>135</v>
      </c>
      <c r="B17" s="275"/>
      <c r="C17" s="275"/>
      <c r="D17" s="275"/>
      <c r="E17" s="276"/>
    </row>
    <row r="18" spans="1:5" ht="15.75">
      <c r="A18" s="116" t="s">
        <v>193</v>
      </c>
      <c r="B18" s="204">
        <v>4</v>
      </c>
      <c r="C18" s="205" t="s">
        <v>149</v>
      </c>
      <c r="D18" s="214">
        <v>0</v>
      </c>
      <c r="E18" s="211">
        <f>D18/12/$H$9</f>
        <v>0</v>
      </c>
    </row>
    <row r="19" spans="1:5" ht="15.75">
      <c r="A19" s="103" t="s">
        <v>194</v>
      </c>
      <c r="B19" s="215"/>
      <c r="C19" s="209" t="s">
        <v>133</v>
      </c>
      <c r="D19" s="210">
        <v>0</v>
      </c>
      <c r="E19" s="211">
        <f>D19/12/$H$9</f>
        <v>0</v>
      </c>
    </row>
    <row r="20" spans="1:5" ht="31.5">
      <c r="A20" s="130" t="s">
        <v>195</v>
      </c>
      <c r="B20" s="216">
        <v>1</v>
      </c>
      <c r="C20" s="217" t="s">
        <v>196</v>
      </c>
      <c r="D20" s="218">
        <v>1538.7615019156497</v>
      </c>
      <c r="E20" s="211">
        <f>D20/12/$H$9</f>
        <v>0.31359776267947537</v>
      </c>
    </row>
    <row r="21" spans="1:5" ht="15.75">
      <c r="A21" s="259" t="s">
        <v>197</v>
      </c>
      <c r="B21" s="260"/>
      <c r="C21" s="260"/>
      <c r="D21" s="261"/>
      <c r="E21" s="262"/>
    </row>
    <row r="22" spans="1:5" ht="83.25" customHeight="1">
      <c r="A22" s="219" t="s">
        <v>198</v>
      </c>
      <c r="B22" s="263" t="s">
        <v>199</v>
      </c>
      <c r="C22" s="264"/>
      <c r="D22" s="220">
        <v>0</v>
      </c>
      <c r="E22" s="211">
        <f>D22/12/$H$9</f>
        <v>0</v>
      </c>
    </row>
    <row r="23" spans="1:9" ht="15.75">
      <c r="A23" s="221" t="s">
        <v>200</v>
      </c>
      <c r="B23" s="265" t="s">
        <v>196</v>
      </c>
      <c r="C23" s="266"/>
      <c r="D23" s="222">
        <v>2337.8903734749433</v>
      </c>
      <c r="E23" s="223">
        <f>D23/12/$H$9</f>
        <v>0.47645927559202406</v>
      </c>
      <c r="F23" s="224"/>
      <c r="G23" s="224"/>
      <c r="H23" s="224"/>
      <c r="I23" s="224"/>
    </row>
    <row r="24" spans="1:5" ht="15.75">
      <c r="A24" s="267" t="s">
        <v>201</v>
      </c>
      <c r="B24" s="268"/>
      <c r="C24" s="268"/>
      <c r="D24" s="269"/>
      <c r="E24" s="270"/>
    </row>
    <row r="25" spans="1:5" ht="15.75">
      <c r="A25" s="225" t="s">
        <v>202</v>
      </c>
      <c r="B25" s="252"/>
      <c r="C25" s="253"/>
      <c r="D25" s="210"/>
      <c r="E25" s="226">
        <f>D25/12/$H$9</f>
        <v>0</v>
      </c>
    </row>
    <row r="26" spans="1:5" ht="31.5">
      <c r="A26" s="227" t="s">
        <v>203</v>
      </c>
      <c r="B26" s="254"/>
      <c r="C26" s="255"/>
      <c r="D26" s="210"/>
      <c r="E26" s="226">
        <f>D26/12/$H$9</f>
        <v>0</v>
      </c>
    </row>
    <row r="27" spans="1:5" ht="14.25">
      <c r="A27" s="256" t="s">
        <v>204</v>
      </c>
      <c r="B27" s="257"/>
      <c r="C27" s="257"/>
      <c r="D27" s="257"/>
      <c r="E27" s="258"/>
    </row>
    <row r="28" spans="1:5" ht="15.75">
      <c r="A28" s="228" t="s">
        <v>205</v>
      </c>
      <c r="B28" s="229"/>
      <c r="C28" s="229"/>
      <c r="D28" s="230">
        <f>D13+D14+D15+D16+D18+D19+D20+D22+D23+D25+D26</f>
        <v>6815.275135388178</v>
      </c>
      <c r="E28" s="231">
        <f>E13+E14+E15+E16+E18+E19+E20+E22+E23+E25+E26</f>
        <v>1.3889449611535376</v>
      </c>
    </row>
    <row r="30" ht="12.75">
      <c r="D30" s="23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2012-07-27T03:27:45Z</cp:lastPrinted>
  <dcterms:created xsi:type="dcterms:W3CDTF">1996-10-08T23:32:33Z</dcterms:created>
  <dcterms:modified xsi:type="dcterms:W3CDTF">2012-07-27T03:27:48Z</dcterms:modified>
  <cp:category/>
  <cp:version/>
  <cp:contentType/>
  <cp:contentStatus/>
</cp:coreProperties>
</file>