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<sst xmlns="http://schemas.openxmlformats.org/spreadsheetml/2006/main" count="282" uniqueCount="202">
  <si>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</si>
  <si>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</si>
  <si>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</si>
  <si>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</si>
  <si>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</si>
  <si>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</si>
  <si>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</si>
  <si>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</si>
  <si>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</si>
  <si>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</si>
  <si>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пер. Спортивный,5 А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</si>
  <si>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</si>
  <si>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</si>
  <si>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</si>
  <si>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</si>
  <si>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</si>
  <si>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</si>
  <si>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</si>
  <si>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</si>
  <si>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</si>
  <si>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</si>
  <si>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</si>
  <si>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</si>
  <si>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</si>
  <si>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</si>
  <si>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</si>
  <si>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</si>
  <si>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</si>
  <si>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</si>
  <si>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</si>
  <si>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</si>
  <si>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</si>
  <si>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</si>
  <si>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</si>
  <si>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</si>
  <si>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</si>
  <si>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</si>
  <si>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</si>
  <si>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</si>
  <si>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</si>
  <si>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</si>
  <si>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</si>
  <si>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</si>
  <si>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</si>
  <si>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</si>
  <si>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</si>
  <si>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</si>
  <si>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</si>
  <si>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</si>
  <si>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</si>
  <si>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</si>
  <si>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</si>
  <si>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</si>
  <si>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</si>
  <si>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</si>
  <si>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</si>
  <si>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</si>
  <si>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</si>
  <si>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</si>
  <si>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</si>
  <si>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</si>
  <si>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</si>
  <si>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кирпич.заливн.ленточ.</t>
  </si>
  <si>
    <t>удовлетворительное</t>
  </si>
  <si>
    <t>2. Наружные и внутренние капитальные стены</t>
  </si>
  <si>
    <t>бревенчатые обшиты тесом</t>
  </si>
  <si>
    <t>щели, незначительная деформация</t>
  </si>
  <si>
    <t>3. Перегородки</t>
  </si>
  <si>
    <t>деревянные отепленные</t>
  </si>
  <si>
    <t>незначит.отклон. от вертик.</t>
  </si>
  <si>
    <t>4. Перекрытия</t>
  </si>
  <si>
    <t>чердачное</t>
  </si>
  <si>
    <t>деревянные, отепленные</t>
  </si>
  <si>
    <t>междуэтажные</t>
  </si>
  <si>
    <t>подвальные</t>
  </si>
  <si>
    <t>(другое)</t>
  </si>
  <si>
    <t>5. Крыша</t>
  </si>
  <si>
    <t>шифер по дерев.обрешетке</t>
  </si>
  <si>
    <t>хорошее</t>
  </si>
  <si>
    <t>6. Полы</t>
  </si>
  <si>
    <t>дощатые, по лагам окрашен.</t>
  </si>
  <si>
    <t>незначит. щели</t>
  </si>
  <si>
    <t>7. Проемы</t>
  </si>
  <si>
    <t>окна</t>
  </si>
  <si>
    <t xml:space="preserve"> двухстворчатые глухие</t>
  </si>
  <si>
    <t>двери</t>
  </si>
  <si>
    <t>филенчатые простые</t>
  </si>
  <si>
    <t>8. Отделка</t>
  </si>
  <si>
    <t>внутренняя</t>
  </si>
  <si>
    <t>штукатурка, окраска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</si>
  <si>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</si>
  <si>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</si>
  <si>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</si>
  <si>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</si>
  <si>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</si>
  <si>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есть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</si>
  <si>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</si>
  <si>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</si>
  <si>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</si>
  <si>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</si>
  <si>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</si>
  <si>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</si>
  <si>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</si>
  <si>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</si>
  <si>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</si>
  <si>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</si>
  <si>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</si>
  <si>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</si>
  <si>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</si>
  <si>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</si>
  <si>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</si>
  <si>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</si>
  <si>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</si>
  <si>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</si>
  <si>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</si>
  <si>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</si>
  <si>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</si>
  <si>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</si>
  <si>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</si>
  <si>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</si>
  <si>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</si>
  <si>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</si>
  <si>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</si>
  <si>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</si>
  <si>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</si>
  <si>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</si>
  <si>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</si>
  <si>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</si>
  <si>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</si>
  <si>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</si>
  <si>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</si>
  <si>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</si>
  <si>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</si>
  <si>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</si>
  <si>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</si>
  <si>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</si>
  <si>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</si>
  <si>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</si>
  <si>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</si>
  <si>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</si>
  <si>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</si>
  <si>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</si>
  <si>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</si>
  <si>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</si>
  <si>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</si>
  <si>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</si>
  <si>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</si>
  <si>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</si>
  <si>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</si>
  <si>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</si>
  <si>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16. Утепление и прочистка дымовентиляционных каналов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</si>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</sst>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43" fontId="1" fillId="0" borderId="15" xfId="42" applyNumberFormat="1" applyFont="1" applyFill="1" applyBorder="1" applyAlignment="1">
      <alignment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 horizontal="center"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0" fontId="15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181" fontId="16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0" fontId="15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0" fontId="15" fillId="0" borderId="0" xfId="0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0" fontId="17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8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20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1" fillId="0" borderId="17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9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9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6;&#1088;&#1090;&#1080;&#1074;&#1085;&#1099;&#1081;%205&#104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убсидии"/>
      <sheetName val="МОП"/>
      <sheetName val="ТО"/>
      <sheetName val="Мат"/>
      <sheetName val="ОТ"/>
      <sheetName val="Общ"/>
      <sheetName val="Освещен"/>
      <sheetName val="Затраты"/>
      <sheetName val="Данные для расчета"/>
      <sheetName val="Приложение №1"/>
      <sheetName val="Приложение №2"/>
      <sheetName val="Приложение №3"/>
    </sheetNames>
    <sheetDataSet>
      <sheetData sheetId="6">
        <row r="9">
          <cell r="D9">
            <v>10.916666666666666</v>
          </cell>
        </row>
      </sheetData>
      <sheetData sheetId="7">
        <row r="16">
          <cell r="I16">
            <v>0</v>
          </cell>
        </row>
        <row r="18">
          <cell r="I18">
            <v>817.7044515385461</v>
          </cell>
        </row>
        <row r="19">
          <cell r="I19">
            <v>795.1837806705728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5">
          <cell r="I25">
            <v>4275.2124</v>
          </cell>
        </row>
        <row r="27">
          <cell r="I27">
            <v>0</v>
          </cell>
        </row>
        <row r="28">
          <cell r="I28">
            <v>6296.90601693427</v>
          </cell>
        </row>
        <row r="29">
          <cell r="I29">
            <v>10851.539999999999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192.10007351943605</v>
          </cell>
        </row>
        <row r="38">
          <cell r="I38">
            <v>447.8501837985903</v>
          </cell>
        </row>
        <row r="39">
          <cell r="I39">
            <v>705.5999999999999</v>
          </cell>
        </row>
        <row r="40">
          <cell r="I40">
            <v>0</v>
          </cell>
        </row>
        <row r="41">
          <cell r="I4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1408.8569475480363</v>
          </cell>
        </row>
        <row r="61">
          <cell r="I61">
            <v>0</v>
          </cell>
        </row>
        <row r="62">
          <cell r="I62">
            <v>2140.5221609556497</v>
          </cell>
        </row>
      </sheetData>
      <sheetData sheetId="9">
        <row r="10">
          <cell r="B10" t="str">
            <v>пер. Спортивный,5 А</v>
          </cell>
        </row>
        <row r="31">
          <cell r="B31">
            <v>196</v>
          </cell>
        </row>
        <row r="32">
          <cell r="B32">
            <v>135.4</v>
          </cell>
          <cell r="F32">
            <v>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1">
      <selection activeCell="A95" sqref="A95"/>
    </sheetView>
  </sheetViews>
  <sheetFormatPr defaultColWidth="9.140625" defaultRowHeight="12.75"/>
  <cols>
    <col min="1" max="1" width="48.71093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39" t="s">
        <v>0</v>
      </c>
      <c r="C1" s="239"/>
    </row>
    <row r="2" spans="1:3" ht="15.75">
      <c r="A2" s="1"/>
      <c r="B2" s="235" t="s">
        <v>1</v>
      </c>
      <c r="C2" s="235"/>
    </row>
    <row r="3" spans="1:3" ht="66.75" customHeight="1">
      <c r="A3" s="1"/>
      <c r="B3" s="234" t="s">
        <v>2</v>
      </c>
      <c r="C3" s="234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5" t="s">
        <v>6</v>
      </c>
      <c r="B7" s="235"/>
      <c r="C7" s="235"/>
    </row>
    <row r="8" spans="1:3" ht="35.25" customHeight="1">
      <c r="A8" s="237" t="s">
        <v>7</v>
      </c>
      <c r="B8" s="237"/>
      <c r="C8" s="237"/>
    </row>
    <row r="9" spans="1:3" ht="15.75">
      <c r="A9" s="235" t="s">
        <v>8</v>
      </c>
      <c r="B9" s="235"/>
      <c r="C9" s="235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9" t="s">
        <v>13</v>
      </c>
      <c r="C12" s="8"/>
    </row>
    <row r="13" spans="1:3" ht="15.75">
      <c r="A13" s="8" t="s">
        <v>14</v>
      </c>
      <c r="B13" s="9">
        <v>1924</v>
      </c>
      <c r="C13" s="3"/>
    </row>
    <row r="14" spans="1:3" ht="15.75">
      <c r="A14" s="238" t="s">
        <v>15</v>
      </c>
      <c r="B14" s="238"/>
      <c r="C14" s="12">
        <v>0.25</v>
      </c>
    </row>
    <row r="15" spans="1:3" ht="15.75">
      <c r="A15" s="8" t="s">
        <v>16</v>
      </c>
      <c r="B15" s="12"/>
      <c r="C15" s="13"/>
    </row>
    <row r="16" spans="1:3" ht="15.75">
      <c r="A16" s="8" t="s">
        <v>17</v>
      </c>
      <c r="B16" s="3">
        <v>1978</v>
      </c>
      <c r="C16" s="8"/>
    </row>
    <row r="17" spans="1:3" ht="47.25">
      <c r="A17" s="2" t="s">
        <v>18</v>
      </c>
      <c r="B17" s="9" t="s">
        <v>19</v>
      </c>
      <c r="C17" s="3"/>
    </row>
    <row r="18" spans="1:3" ht="15.75">
      <c r="A18" s="8" t="s">
        <v>20</v>
      </c>
      <c r="B18" s="14">
        <v>1</v>
      </c>
      <c r="C18" s="3"/>
    </row>
    <row r="19" spans="1:3" ht="15.75">
      <c r="A19" s="8" t="s">
        <v>21</v>
      </c>
      <c r="B19" s="9" t="s">
        <v>19</v>
      </c>
      <c r="C19" s="3"/>
    </row>
    <row r="20" spans="1:3" ht="15.75">
      <c r="A20" s="8" t="s">
        <v>22</v>
      </c>
      <c r="B20" s="9" t="s">
        <v>19</v>
      </c>
      <c r="C20" s="3"/>
    </row>
    <row r="21" spans="1:3" ht="15.75">
      <c r="A21" s="8" t="s">
        <v>23</v>
      </c>
      <c r="B21" s="9" t="s">
        <v>19</v>
      </c>
      <c r="C21" s="3"/>
    </row>
    <row r="22" spans="1:3" ht="15.75">
      <c r="A22" s="8" t="s">
        <v>24</v>
      </c>
      <c r="B22" s="9" t="s">
        <v>19</v>
      </c>
      <c r="C22" s="3"/>
    </row>
    <row r="23" spans="1:3" ht="15.75">
      <c r="A23" s="8" t="s">
        <v>25</v>
      </c>
      <c r="B23" s="9">
        <v>4</v>
      </c>
      <c r="C23" s="3"/>
    </row>
    <row r="24" spans="1:3" ht="33.75" customHeight="1">
      <c r="A24" s="234" t="s">
        <v>26</v>
      </c>
      <c r="B24" s="234"/>
      <c r="C24" s="15" t="s">
        <v>19</v>
      </c>
    </row>
    <row r="25" spans="1:3" ht="30.75" customHeight="1">
      <c r="A25" s="234" t="s">
        <v>27</v>
      </c>
      <c r="B25" s="234"/>
      <c r="C25" s="16" t="s">
        <v>19</v>
      </c>
    </row>
    <row r="26" spans="1:3" ht="46.5" customHeight="1">
      <c r="A26" s="234" t="s">
        <v>28</v>
      </c>
      <c r="B26" s="234"/>
      <c r="C26" s="15" t="s">
        <v>19</v>
      </c>
    </row>
    <row r="27" spans="1:3" ht="15.75">
      <c r="A27" s="8" t="s">
        <v>29</v>
      </c>
      <c r="B27" s="10">
        <v>835</v>
      </c>
      <c r="C27" s="17" t="s">
        <v>30</v>
      </c>
    </row>
    <row r="28" spans="1:3" ht="15.75">
      <c r="A28" s="8" t="s">
        <v>31</v>
      </c>
      <c r="B28" s="8"/>
      <c r="C28" s="8"/>
    </row>
    <row r="29" spans="1:3" ht="15.75">
      <c r="A29" s="18" t="s">
        <v>32</v>
      </c>
      <c r="B29" s="8"/>
      <c r="C29" s="8"/>
    </row>
    <row r="30" spans="1:3" ht="15.75">
      <c r="A30" s="18" t="s">
        <v>33</v>
      </c>
      <c r="B30" s="19">
        <v>196</v>
      </c>
      <c r="C30" s="10" t="s">
        <v>34</v>
      </c>
    </row>
    <row r="31" spans="1:3" ht="15.75">
      <c r="A31" s="18" t="s">
        <v>35</v>
      </c>
      <c r="B31" s="17">
        <v>196</v>
      </c>
      <c r="C31" s="17" t="s">
        <v>34</v>
      </c>
    </row>
    <row r="32" spans="1:3" ht="15.75">
      <c r="A32" s="20" t="s">
        <v>36</v>
      </c>
      <c r="B32" s="17">
        <v>135.4</v>
      </c>
      <c r="C32" s="17" t="s">
        <v>34</v>
      </c>
    </row>
    <row r="33" spans="1:3" ht="47.25">
      <c r="A33" s="21" t="s">
        <v>37</v>
      </c>
      <c r="B33" s="22">
        <v>0</v>
      </c>
      <c r="C33" s="17" t="s">
        <v>34</v>
      </c>
    </row>
    <row r="34" spans="1:3" ht="63">
      <c r="A34" s="21" t="s">
        <v>38</v>
      </c>
      <c r="B34" s="22">
        <v>0</v>
      </c>
      <c r="C34" s="17" t="s">
        <v>34</v>
      </c>
    </row>
    <row r="35" spans="1:3" ht="15.75">
      <c r="A35" s="8" t="s">
        <v>39</v>
      </c>
      <c r="B35" s="17">
        <v>0</v>
      </c>
      <c r="C35" s="17" t="s">
        <v>40</v>
      </c>
    </row>
    <row r="36" spans="1:3" ht="31.5">
      <c r="A36" s="2" t="s">
        <v>41</v>
      </c>
      <c r="B36" s="17">
        <v>0</v>
      </c>
      <c r="C36" s="17" t="s">
        <v>34</v>
      </c>
    </row>
    <row r="37" spans="1:3" ht="15.75">
      <c r="A37" s="8" t="s">
        <v>42</v>
      </c>
      <c r="B37" s="22">
        <v>0</v>
      </c>
      <c r="C37" s="17" t="s">
        <v>34</v>
      </c>
    </row>
    <row r="38" spans="1:3" ht="47.25">
      <c r="A38" s="23" t="s">
        <v>43</v>
      </c>
      <c r="B38" s="24">
        <v>0</v>
      </c>
      <c r="C38" s="8" t="s">
        <v>34</v>
      </c>
    </row>
    <row r="39" spans="1:3" ht="47.25">
      <c r="A39" s="25" t="s">
        <v>44</v>
      </c>
      <c r="B39" s="26">
        <v>333</v>
      </c>
      <c r="C39" s="27"/>
    </row>
    <row r="40" spans="1:3" ht="15.75">
      <c r="A40" s="28" t="s">
        <v>45</v>
      </c>
      <c r="B40" s="24">
        <v>0</v>
      </c>
      <c r="C40" s="29" t="s">
        <v>34</v>
      </c>
    </row>
    <row r="41" spans="1:3" ht="15.75">
      <c r="A41" s="30" t="s">
        <v>46</v>
      </c>
      <c r="B41" s="24"/>
      <c r="C41" s="29" t="s">
        <v>34</v>
      </c>
    </row>
    <row r="42" spans="1:3" ht="15.75">
      <c r="A42" s="28" t="s">
        <v>47</v>
      </c>
      <c r="B42" s="24">
        <v>125</v>
      </c>
      <c r="C42" s="29" t="s">
        <v>34</v>
      </c>
    </row>
    <row r="43" spans="1:3" ht="15.75">
      <c r="A43" s="18" t="s">
        <v>48</v>
      </c>
      <c r="B43" s="19">
        <v>208</v>
      </c>
      <c r="C43" s="31" t="s">
        <v>34</v>
      </c>
    </row>
    <row r="44" spans="1:3" ht="15.75">
      <c r="A44" s="1" t="s">
        <v>49</v>
      </c>
      <c r="B44" s="32"/>
      <c r="C44" s="32"/>
    </row>
    <row r="45" spans="1:3" ht="15.75">
      <c r="A45" s="1" t="s">
        <v>50</v>
      </c>
      <c r="B45" s="33">
        <v>12</v>
      </c>
      <c r="C45" s="32" t="s">
        <v>51</v>
      </c>
    </row>
    <row r="46" spans="1:3" ht="15.75">
      <c r="A46" s="1" t="s">
        <v>52</v>
      </c>
      <c r="B46" s="33">
        <v>301.5</v>
      </c>
      <c r="C46" s="10" t="s">
        <v>34</v>
      </c>
    </row>
    <row r="47" spans="1:3" ht="15.75">
      <c r="A47" s="34" t="s">
        <v>53</v>
      </c>
      <c r="B47" s="35"/>
      <c r="C47" s="8"/>
    </row>
    <row r="48" spans="1:3" ht="15.75">
      <c r="A48" s="36" t="s">
        <v>54</v>
      </c>
      <c r="B48" s="37"/>
      <c r="C48" s="8"/>
    </row>
    <row r="49" spans="1:3" ht="15.75">
      <c r="A49" s="36" t="s">
        <v>55</v>
      </c>
      <c r="B49" s="33">
        <v>301.5</v>
      </c>
      <c r="C49" s="8"/>
    </row>
    <row r="50" spans="1:3" ht="15.75">
      <c r="A50" s="36" t="s">
        <v>56</v>
      </c>
      <c r="B50" s="37"/>
      <c r="C50" s="8"/>
    </row>
    <row r="51" spans="1:3" ht="15.75">
      <c r="A51" s="235" t="s">
        <v>57</v>
      </c>
      <c r="B51" s="235"/>
      <c r="C51" s="235"/>
    </row>
    <row r="52" spans="1:3" ht="15.75">
      <c r="A52" s="1"/>
      <c r="B52" s="3"/>
      <c r="C52" s="3"/>
    </row>
    <row r="53" spans="1:3" ht="110.25">
      <c r="A53" s="38" t="s">
        <v>58</v>
      </c>
      <c r="B53" s="38" t="s">
        <v>59</v>
      </c>
      <c r="C53" s="38" t="s">
        <v>60</v>
      </c>
    </row>
    <row r="54" spans="1:3" ht="31.5">
      <c r="A54" s="39" t="s">
        <v>61</v>
      </c>
      <c r="B54" s="40" t="s">
        <v>62</v>
      </c>
      <c r="C54" s="41" t="s">
        <v>63</v>
      </c>
    </row>
    <row r="55" spans="1:3" ht="39">
      <c r="A55" s="39" t="s">
        <v>64</v>
      </c>
      <c r="B55" s="40" t="s">
        <v>65</v>
      </c>
      <c r="C55" s="41" t="s">
        <v>66</v>
      </c>
    </row>
    <row r="56" spans="1:3" ht="31.5">
      <c r="A56" s="42" t="s">
        <v>67</v>
      </c>
      <c r="B56" s="43" t="s">
        <v>68</v>
      </c>
      <c r="C56" s="41" t="s">
        <v>69</v>
      </c>
    </row>
    <row r="57" spans="1:3" ht="15.75">
      <c r="A57" s="44" t="s">
        <v>70</v>
      </c>
      <c r="B57" s="45"/>
      <c r="C57" s="46"/>
    </row>
    <row r="58" spans="1:3" ht="31.5">
      <c r="A58" s="47" t="s">
        <v>71</v>
      </c>
      <c r="B58" s="48" t="s">
        <v>72</v>
      </c>
      <c r="C58" s="49" t="s">
        <v>63</v>
      </c>
    </row>
    <row r="59" spans="1:3" ht="15.75">
      <c r="A59" s="47" t="s">
        <v>73</v>
      </c>
      <c r="B59" s="50"/>
      <c r="C59" s="51"/>
    </row>
    <row r="60" spans="1:3" ht="15.75">
      <c r="A60" s="47" t="s">
        <v>74</v>
      </c>
      <c r="B60" s="50"/>
      <c r="C60" s="51"/>
    </row>
    <row r="61" spans="1:3" ht="15.75">
      <c r="A61" s="52" t="s">
        <v>75</v>
      </c>
      <c r="B61" s="53"/>
      <c r="C61" s="54"/>
    </row>
    <row r="62" spans="1:3" ht="31.5">
      <c r="A62" s="55" t="s">
        <v>76</v>
      </c>
      <c r="B62" s="56" t="s">
        <v>77</v>
      </c>
      <c r="C62" s="57" t="s">
        <v>78</v>
      </c>
    </row>
    <row r="63" spans="1:3" ht="31.5">
      <c r="A63" s="58" t="s">
        <v>79</v>
      </c>
      <c r="B63" s="40" t="s">
        <v>80</v>
      </c>
      <c r="C63" s="59" t="s">
        <v>81</v>
      </c>
    </row>
    <row r="64" spans="1:3" ht="15.75">
      <c r="A64" s="44" t="s">
        <v>82</v>
      </c>
      <c r="B64" s="60"/>
      <c r="C64" s="61"/>
    </row>
    <row r="65" spans="1:3" ht="31.5">
      <c r="A65" s="62" t="s">
        <v>83</v>
      </c>
      <c r="B65" s="63" t="s">
        <v>84</v>
      </c>
      <c r="C65" s="64" t="s">
        <v>78</v>
      </c>
    </row>
    <row r="66" spans="1:3" ht="31.5">
      <c r="A66" s="65" t="s">
        <v>85</v>
      </c>
      <c r="B66" s="66" t="s">
        <v>86</v>
      </c>
      <c r="C66" s="67"/>
    </row>
    <row r="67" spans="1:3" ht="15.75">
      <c r="A67" s="68" t="s">
        <v>75</v>
      </c>
      <c r="B67" s="69"/>
      <c r="C67" s="70"/>
    </row>
    <row r="68" spans="1:3" ht="15.75">
      <c r="A68" s="44" t="s">
        <v>87</v>
      </c>
      <c r="B68" s="60"/>
      <c r="C68" s="61"/>
    </row>
    <row r="69" spans="1:3" ht="15.75">
      <c r="A69" s="65" t="s">
        <v>88</v>
      </c>
      <c r="B69" s="236" t="s">
        <v>89</v>
      </c>
      <c r="C69" s="71" t="s">
        <v>78</v>
      </c>
    </row>
    <row r="70" spans="1:3" ht="15.75">
      <c r="A70" s="62" t="s">
        <v>90</v>
      </c>
      <c r="B70" s="236"/>
      <c r="C70" s="71" t="s">
        <v>78</v>
      </c>
    </row>
    <row r="71" spans="1:3" ht="15.75">
      <c r="A71" s="65" t="s">
        <v>75</v>
      </c>
      <c r="B71" s="66"/>
      <c r="C71" s="70"/>
    </row>
    <row r="72" spans="1:3" ht="31.5">
      <c r="A72" s="44" t="s">
        <v>91</v>
      </c>
      <c r="B72" s="60"/>
      <c r="C72" s="61"/>
    </row>
    <row r="73" spans="1:3" ht="15.75">
      <c r="A73" s="65" t="s">
        <v>92</v>
      </c>
      <c r="B73" s="72" t="s">
        <v>19</v>
      </c>
      <c r="C73" s="67"/>
    </row>
    <row r="74" spans="1:3" ht="15.75">
      <c r="A74" s="65" t="s">
        <v>93</v>
      </c>
      <c r="B74" s="73" t="s">
        <v>19</v>
      </c>
      <c r="C74" s="67"/>
    </row>
    <row r="75" spans="1:3" ht="15.75">
      <c r="A75" s="65" t="s">
        <v>94</v>
      </c>
      <c r="B75" s="66" t="s">
        <v>95</v>
      </c>
      <c r="C75" s="67"/>
    </row>
    <row r="76" spans="1:3" ht="15.75">
      <c r="A76" s="65" t="s">
        <v>96</v>
      </c>
      <c r="B76" s="73" t="s">
        <v>95</v>
      </c>
      <c r="C76" s="67"/>
    </row>
    <row r="77" spans="1:3" ht="15.75">
      <c r="A77" s="65" t="s">
        <v>97</v>
      </c>
      <c r="B77" s="66" t="s">
        <v>19</v>
      </c>
      <c r="C77" s="67"/>
    </row>
    <row r="78" spans="1:3" ht="15.75">
      <c r="A78" s="65" t="s">
        <v>98</v>
      </c>
      <c r="B78" s="66" t="s">
        <v>19</v>
      </c>
      <c r="C78" s="67"/>
    </row>
    <row r="79" spans="1:3" ht="15.75">
      <c r="A79" s="65" t="s">
        <v>99</v>
      </c>
      <c r="B79" s="66" t="s">
        <v>19</v>
      </c>
      <c r="C79" s="67"/>
    </row>
    <row r="80" spans="1:3" ht="15.75">
      <c r="A80" s="65" t="s">
        <v>100</v>
      </c>
      <c r="B80" s="66" t="s">
        <v>95</v>
      </c>
      <c r="C80" s="67"/>
    </row>
    <row r="81" spans="1:3" ht="15.75">
      <c r="A81" s="68" t="s">
        <v>101</v>
      </c>
      <c r="B81" s="66"/>
      <c r="C81" s="67"/>
    </row>
    <row r="82" spans="1:3" ht="47.25">
      <c r="A82" s="44" t="s">
        <v>102</v>
      </c>
      <c r="B82" s="60"/>
      <c r="C82" s="61"/>
    </row>
    <row r="83" spans="1:3" ht="15.75">
      <c r="A83" s="65" t="s">
        <v>103</v>
      </c>
      <c r="B83" s="73" t="s">
        <v>104</v>
      </c>
      <c r="C83" s="67"/>
    </row>
    <row r="84" spans="1:3" ht="15.75">
      <c r="A84" s="65" t="s">
        <v>105</v>
      </c>
      <c r="B84" s="73" t="s">
        <v>95</v>
      </c>
      <c r="C84" s="67"/>
    </row>
    <row r="85" spans="1:3" ht="15.75">
      <c r="A85" s="65" t="s">
        <v>106</v>
      </c>
      <c r="B85" s="66" t="s">
        <v>95</v>
      </c>
      <c r="C85" s="67" t="s">
        <v>107</v>
      </c>
    </row>
    <row r="86" spans="1:3" ht="15.75">
      <c r="A86" s="65" t="s">
        <v>108</v>
      </c>
      <c r="B86" s="73" t="s">
        <v>95</v>
      </c>
      <c r="C86" s="67"/>
    </row>
    <row r="87" spans="1:3" ht="15.75">
      <c r="A87" s="65" t="s">
        <v>109</v>
      </c>
      <c r="B87" s="66" t="s">
        <v>95</v>
      </c>
      <c r="C87" s="67"/>
    </row>
    <row r="88" spans="1:3" ht="15.75">
      <c r="A88" s="65" t="s">
        <v>110</v>
      </c>
      <c r="B88" s="66" t="s">
        <v>111</v>
      </c>
      <c r="C88" s="67"/>
    </row>
    <row r="89" spans="1:3" ht="15.75">
      <c r="A89" s="65" t="s">
        <v>112</v>
      </c>
      <c r="B89" s="73"/>
      <c r="C89" s="74"/>
    </row>
    <row r="90" spans="1:3" ht="15.75">
      <c r="A90" s="65" t="s">
        <v>113</v>
      </c>
      <c r="B90" s="66" t="s">
        <v>19</v>
      </c>
      <c r="C90" s="67"/>
    </row>
    <row r="91" spans="1:3" ht="15.75">
      <c r="A91" s="65" t="s">
        <v>114</v>
      </c>
      <c r="B91" s="66" t="s">
        <v>19</v>
      </c>
      <c r="C91" s="67"/>
    </row>
    <row r="92" spans="1:3" ht="15.75">
      <c r="A92" s="75" t="s">
        <v>75</v>
      </c>
      <c r="B92" s="69" t="s">
        <v>19</v>
      </c>
      <c r="C92" s="76"/>
    </row>
    <row r="93" spans="1:3" ht="15.75">
      <c r="A93" s="77" t="s">
        <v>115</v>
      </c>
      <c r="B93" s="40"/>
      <c r="C93" s="41"/>
    </row>
    <row r="94" spans="1:3" ht="47.25">
      <c r="A94" s="11" t="s">
        <v>200</v>
      </c>
      <c r="B94" s="3"/>
      <c r="C94" s="3" t="s">
        <v>116</v>
      </c>
    </row>
    <row r="95" spans="1:3" ht="15.75">
      <c r="A95" s="6" t="s">
        <v>117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118</v>
      </c>
      <c r="B97" s="3"/>
      <c r="C97" s="3"/>
    </row>
  </sheetData>
  <sheetProtection/>
  <mergeCells count="12">
    <mergeCell ref="B1:C1"/>
    <mergeCell ref="B2:C2"/>
    <mergeCell ref="B3:C3"/>
    <mergeCell ref="A7:C7"/>
    <mergeCell ref="A25:B25"/>
    <mergeCell ref="A26:B26"/>
    <mergeCell ref="A51:C51"/>
    <mergeCell ref="B69:B70"/>
    <mergeCell ref="A8:C8"/>
    <mergeCell ref="A9:C9"/>
    <mergeCell ref="A14:B14"/>
    <mergeCell ref="A24:B24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5" sqref="A15:IV15"/>
    </sheetView>
  </sheetViews>
  <sheetFormatPr defaultColWidth="9.140625" defaultRowHeight="12.75"/>
  <cols>
    <col min="1" max="1" width="33.421875" style="0" customWidth="1"/>
    <col min="2" max="2" width="6.00390625" style="0" customWidth="1"/>
    <col min="3" max="3" width="22.42187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3" ht="15">
      <c r="A1" s="78"/>
      <c r="B1" s="79"/>
      <c r="C1" s="78"/>
      <c r="D1" s="239" t="s">
        <v>119</v>
      </c>
      <c r="E1" s="239"/>
      <c r="F1" s="78"/>
      <c r="G1" s="78"/>
      <c r="H1" s="78"/>
      <c r="I1" s="80"/>
      <c r="J1" s="80"/>
      <c r="K1" s="78"/>
      <c r="L1" s="78"/>
      <c r="M1" s="78"/>
    </row>
    <row r="2" spans="1:13" ht="15.75">
      <c r="A2" s="79"/>
      <c r="B2" s="79"/>
      <c r="C2" s="252" t="s">
        <v>1</v>
      </c>
      <c r="D2" s="252"/>
      <c r="E2" s="79"/>
      <c r="F2" s="79"/>
      <c r="G2" s="79"/>
      <c r="H2" s="78"/>
      <c r="I2" s="80"/>
      <c r="J2" s="80"/>
      <c r="K2" s="78"/>
      <c r="L2" s="78"/>
      <c r="M2" s="78"/>
    </row>
    <row r="3" spans="1:13" ht="60.75" customHeight="1">
      <c r="A3" s="79"/>
      <c r="B3" s="78"/>
      <c r="C3" s="253" t="s">
        <v>2</v>
      </c>
      <c r="D3" s="253"/>
      <c r="E3" s="79"/>
      <c r="F3" s="79"/>
      <c r="G3" s="79"/>
      <c r="H3" s="78"/>
      <c r="I3" s="80"/>
      <c r="J3" s="80"/>
      <c r="K3" s="78"/>
      <c r="L3" s="78"/>
      <c r="M3" s="78"/>
    </row>
    <row r="4" spans="1:13" ht="15.75">
      <c r="A4" s="79"/>
      <c r="B4" s="79"/>
      <c r="C4" s="81"/>
      <c r="D4" s="82" t="s">
        <v>3</v>
      </c>
      <c r="E4" s="83"/>
      <c r="F4" s="79"/>
      <c r="G4" s="79"/>
      <c r="H4" s="78"/>
      <c r="I4" s="80"/>
      <c r="J4" s="80"/>
      <c r="K4" s="78"/>
      <c r="L4" s="78"/>
      <c r="M4" s="78"/>
    </row>
    <row r="5" spans="1:13" ht="15.75">
      <c r="A5" s="79"/>
      <c r="B5" s="79"/>
      <c r="C5" s="84" t="s">
        <v>201</v>
      </c>
      <c r="D5" s="82"/>
      <c r="E5" s="85"/>
      <c r="F5" s="79"/>
      <c r="G5" s="79"/>
      <c r="H5" s="78"/>
      <c r="I5" s="80"/>
      <c r="J5" s="80"/>
      <c r="K5" s="78"/>
      <c r="L5" s="78"/>
      <c r="M5" s="78"/>
    </row>
    <row r="6" spans="1:13" ht="15">
      <c r="A6" s="79"/>
      <c r="B6" s="79"/>
      <c r="C6" s="5" t="s">
        <v>4</v>
      </c>
      <c r="D6" s="86"/>
      <c r="E6" s="87"/>
      <c r="F6" s="79"/>
      <c r="G6" s="79"/>
      <c r="H6" s="78"/>
      <c r="I6" s="80"/>
      <c r="J6" s="80"/>
      <c r="K6" s="78"/>
      <c r="L6" s="78"/>
      <c r="M6" s="78"/>
    </row>
    <row r="7" spans="1:13" ht="15">
      <c r="A7" s="79"/>
      <c r="B7" s="79"/>
      <c r="C7" s="6" t="s">
        <v>5</v>
      </c>
      <c r="D7" s="88"/>
      <c r="E7" s="87"/>
      <c r="F7" s="79"/>
      <c r="G7" s="79"/>
      <c r="H7" s="78"/>
      <c r="I7" s="80"/>
      <c r="J7" s="80"/>
      <c r="K7" s="78"/>
      <c r="L7" s="78"/>
      <c r="M7" s="78"/>
    </row>
    <row r="8" spans="1:13" ht="15.75">
      <c r="A8" s="252" t="s">
        <v>120</v>
      </c>
      <c r="B8" s="252"/>
      <c r="C8" s="252"/>
      <c r="D8" s="252"/>
      <c r="E8" s="252"/>
      <c r="F8" s="89"/>
      <c r="G8" s="89"/>
      <c r="H8" s="90"/>
      <c r="I8" s="91"/>
      <c r="J8" s="80"/>
      <c r="K8" s="90"/>
      <c r="L8" s="90"/>
      <c r="M8" s="90"/>
    </row>
    <row r="9" spans="1:13" ht="47.25" customHeight="1">
      <c r="A9" s="243" t="s">
        <v>121</v>
      </c>
      <c r="B9" s="243"/>
      <c r="C9" s="243"/>
      <c r="D9" s="243"/>
      <c r="E9" s="243"/>
      <c r="F9" s="89"/>
      <c r="G9" s="89"/>
      <c r="H9" s="90"/>
      <c r="I9" s="91"/>
      <c r="J9" s="80"/>
      <c r="K9" s="90"/>
      <c r="L9" s="90"/>
      <c r="M9" s="90"/>
    </row>
    <row r="10" spans="1:13" ht="15.75">
      <c r="A10" s="92"/>
      <c r="B10" s="92"/>
      <c r="C10" s="90"/>
      <c r="D10" s="92" t="str">
        <f>'[1]Приложение №1'!B10</f>
        <v>пер. Спортивный,5 А</v>
      </c>
      <c r="E10" s="92"/>
      <c r="F10" s="89"/>
      <c r="G10" s="93">
        <f>'[1]Приложение №1'!B31</f>
        <v>196</v>
      </c>
      <c r="H10" s="94">
        <f>'[1]Приложение №1'!B32</f>
        <v>135.4</v>
      </c>
      <c r="I10" s="91"/>
      <c r="J10" s="80"/>
      <c r="K10" s="90"/>
      <c r="L10" s="90"/>
      <c r="M10" s="90"/>
    </row>
    <row r="11" spans="1:13" ht="98.25" customHeight="1">
      <c r="A11" s="95"/>
      <c r="B11" s="244" t="s">
        <v>122</v>
      </c>
      <c r="C11" s="245"/>
      <c r="D11" s="96" t="s">
        <v>123</v>
      </c>
      <c r="E11" s="96" t="s">
        <v>124</v>
      </c>
      <c r="F11" s="96" t="s">
        <v>125</v>
      </c>
      <c r="G11" s="97"/>
      <c r="H11" s="98"/>
      <c r="I11" s="99" t="s">
        <v>126</v>
      </c>
      <c r="J11" s="80"/>
      <c r="K11" s="98"/>
      <c r="L11" s="98"/>
      <c r="M11" s="98"/>
    </row>
    <row r="12" spans="1:13" ht="15">
      <c r="A12" s="100" t="s">
        <v>127</v>
      </c>
      <c r="B12" s="101"/>
      <c r="C12" s="101"/>
      <c r="D12" s="102"/>
      <c r="E12" s="102"/>
      <c r="F12" s="103"/>
      <c r="G12" s="104">
        <f>SUM(D13:D13)</f>
        <v>0</v>
      </c>
      <c r="H12" s="105">
        <f>F13</f>
        <v>0</v>
      </c>
      <c r="I12" s="80"/>
      <c r="J12" s="80"/>
      <c r="K12" s="78"/>
      <c r="L12" s="78"/>
      <c r="M12" s="78"/>
    </row>
    <row r="13" spans="1:13" ht="31.5" customHeight="1">
      <c r="A13" s="106" t="s">
        <v>128</v>
      </c>
      <c r="B13" s="107"/>
      <c r="C13" s="108" t="s">
        <v>129</v>
      </c>
      <c r="D13" s="109">
        <f>'[1]Затраты'!I16</f>
        <v>0</v>
      </c>
      <c r="E13" s="109">
        <f>D13/$G$10/12</f>
        <v>0</v>
      </c>
      <c r="F13" s="110">
        <f>D13/$H$10/12</f>
        <v>0</v>
      </c>
      <c r="G13" s="111"/>
      <c r="H13" s="78"/>
      <c r="I13" s="80">
        <v>0.81</v>
      </c>
      <c r="J13" s="80" t="s">
        <v>130</v>
      </c>
      <c r="K13" s="78"/>
      <c r="L13" s="78"/>
      <c r="M13" s="78"/>
    </row>
    <row r="14" spans="1:13" ht="15">
      <c r="A14" s="112" t="s">
        <v>131</v>
      </c>
      <c r="B14" s="113"/>
      <c r="C14" s="113"/>
      <c r="D14" s="114"/>
      <c r="E14" s="115"/>
      <c r="F14" s="116"/>
      <c r="G14" s="117">
        <f>SUM(D15:D21)</f>
        <v>5888.10063220912</v>
      </c>
      <c r="H14" s="118">
        <f>SUM(F15:F21)</f>
        <v>3.62389256044382</v>
      </c>
      <c r="I14" s="80"/>
      <c r="J14" s="80"/>
      <c r="K14" s="78"/>
      <c r="L14" s="78"/>
      <c r="M14" s="78"/>
    </row>
    <row r="15" spans="1:13" ht="31.5">
      <c r="A15" s="119" t="s">
        <v>132</v>
      </c>
      <c r="B15" s="120">
        <v>2</v>
      </c>
      <c r="C15" s="121" t="s">
        <v>129</v>
      </c>
      <c r="D15" s="122">
        <f>'[1]Затраты'!I18</f>
        <v>817.7044515385461</v>
      </c>
      <c r="E15" s="123">
        <f aca="true" t="shared" si="0" ref="E15:E21">D15/$G$10/12</f>
        <v>0.34766345728679676</v>
      </c>
      <c r="F15" s="124">
        <f aca="true" t="shared" si="1" ref="F15:F21">D15/$H$10/12</f>
        <v>0.5032646796766039</v>
      </c>
      <c r="G15" s="111"/>
      <c r="H15" s="78"/>
      <c r="I15" s="80">
        <v>1.3</v>
      </c>
      <c r="J15" s="80" t="s">
        <v>130</v>
      </c>
      <c r="K15" s="78"/>
      <c r="L15" s="78"/>
      <c r="M15" s="125"/>
    </row>
    <row r="16" spans="1:13" ht="31.5">
      <c r="A16" s="106" t="s">
        <v>133</v>
      </c>
      <c r="B16" s="107">
        <v>2</v>
      </c>
      <c r="C16" s="126" t="s">
        <v>129</v>
      </c>
      <c r="D16" s="127">
        <f>'[1]Затраты'!I19</f>
        <v>795.1837806705728</v>
      </c>
      <c r="E16" s="123">
        <f t="shared" si="0"/>
        <v>0.3380883421218422</v>
      </c>
      <c r="F16" s="124">
        <f t="shared" si="1"/>
        <v>0.4894040993787376</v>
      </c>
      <c r="G16" s="111"/>
      <c r="H16" s="78"/>
      <c r="I16" s="80"/>
      <c r="J16" s="80"/>
      <c r="K16" s="78"/>
      <c r="L16" s="78"/>
      <c r="M16" s="78"/>
    </row>
    <row r="17" spans="1:13" ht="31.5">
      <c r="A17" s="106" t="s">
        <v>134</v>
      </c>
      <c r="B17" s="107"/>
      <c r="C17" s="126" t="s">
        <v>129</v>
      </c>
      <c r="D17" s="127">
        <f>'[1]Затраты'!I20</f>
        <v>0</v>
      </c>
      <c r="E17" s="123">
        <f t="shared" si="0"/>
        <v>0</v>
      </c>
      <c r="F17" s="124">
        <f t="shared" si="1"/>
        <v>0</v>
      </c>
      <c r="G17" s="111"/>
      <c r="H17" s="78"/>
      <c r="I17" s="80"/>
      <c r="J17" s="80"/>
      <c r="K17" s="78"/>
      <c r="L17" s="78"/>
      <c r="M17" s="78"/>
    </row>
    <row r="18" spans="1:13" ht="31.5">
      <c r="A18" s="106" t="s">
        <v>135</v>
      </c>
      <c r="B18" s="107">
        <v>2</v>
      </c>
      <c r="C18" s="126" t="s">
        <v>129</v>
      </c>
      <c r="D18" s="127">
        <f>'[1]Затраты'!I21</f>
        <v>0</v>
      </c>
      <c r="E18" s="123">
        <f t="shared" si="0"/>
        <v>0</v>
      </c>
      <c r="F18" s="124">
        <f t="shared" si="1"/>
        <v>0</v>
      </c>
      <c r="G18" s="78"/>
      <c r="H18" s="78"/>
      <c r="I18" s="80"/>
      <c r="J18" s="80"/>
      <c r="K18" s="78"/>
      <c r="L18" s="78"/>
      <c r="M18" s="78"/>
    </row>
    <row r="19" spans="1:13" ht="75">
      <c r="A19" s="106" t="s">
        <v>136</v>
      </c>
      <c r="B19" s="128">
        <v>1</v>
      </c>
      <c r="C19" s="129" t="s">
        <v>137</v>
      </c>
      <c r="D19" s="127">
        <f>'[1]Затраты'!I22</f>
        <v>0</v>
      </c>
      <c r="E19" s="123">
        <f t="shared" si="0"/>
        <v>0</v>
      </c>
      <c r="F19" s="124">
        <f t="shared" si="1"/>
        <v>0</v>
      </c>
      <c r="G19" s="111"/>
      <c r="H19" s="78"/>
      <c r="I19" s="80"/>
      <c r="J19" s="80"/>
      <c r="K19" s="78"/>
      <c r="L19" s="78"/>
      <c r="M19" s="78"/>
    </row>
    <row r="20" spans="1:13" ht="31.5">
      <c r="A20" s="106" t="s">
        <v>138</v>
      </c>
      <c r="B20" s="130">
        <f>'[1]Освещен'!D9</f>
        <v>10.916666666666666</v>
      </c>
      <c r="C20" s="108" t="s">
        <v>139</v>
      </c>
      <c r="D20" s="127">
        <f>'[1]Затраты'!I23</f>
        <v>0</v>
      </c>
      <c r="E20" s="123">
        <f t="shared" si="0"/>
        <v>0</v>
      </c>
      <c r="F20" s="124">
        <f t="shared" si="1"/>
        <v>0</v>
      </c>
      <c r="G20" s="111"/>
      <c r="H20" s="78"/>
      <c r="I20" s="80"/>
      <c r="J20" s="80"/>
      <c r="K20" s="78"/>
      <c r="L20" s="78"/>
      <c r="M20" s="78"/>
    </row>
    <row r="21" spans="1:13" ht="31.5">
      <c r="A21" s="131" t="s">
        <v>140</v>
      </c>
      <c r="B21" s="132">
        <v>6</v>
      </c>
      <c r="C21" s="133" t="s">
        <v>129</v>
      </c>
      <c r="D21" s="134">
        <f>'[1]Затраты'!I25</f>
        <v>4275.2124</v>
      </c>
      <c r="E21" s="135">
        <f t="shared" si="0"/>
        <v>1.8176923469387756</v>
      </c>
      <c r="F21" s="124">
        <f t="shared" si="1"/>
        <v>2.6312237813884787</v>
      </c>
      <c r="G21" s="111"/>
      <c r="H21" s="78"/>
      <c r="I21" s="80"/>
      <c r="J21" s="80"/>
      <c r="K21" s="78"/>
      <c r="L21" s="78"/>
      <c r="M21" s="78"/>
    </row>
    <row r="22" spans="1:13" ht="15">
      <c r="A22" s="136" t="s">
        <v>141</v>
      </c>
      <c r="B22" s="137"/>
      <c r="C22" s="137"/>
      <c r="D22" s="138"/>
      <c r="E22" s="139"/>
      <c r="F22" s="140"/>
      <c r="G22" s="111"/>
      <c r="H22" s="78"/>
      <c r="I22" s="80"/>
      <c r="J22" s="80"/>
      <c r="K22" s="78"/>
      <c r="L22" s="78"/>
      <c r="M22" s="78"/>
    </row>
    <row r="23" spans="1:13" ht="31.5">
      <c r="A23" s="119" t="s">
        <v>142</v>
      </c>
      <c r="B23" s="120">
        <v>1</v>
      </c>
      <c r="C23" s="121" t="s">
        <v>143</v>
      </c>
      <c r="D23" s="141">
        <f>'[1]Затраты'!I27</f>
        <v>0</v>
      </c>
      <c r="E23" s="123">
        <f>D23/$G$10/12</f>
        <v>0</v>
      </c>
      <c r="F23" s="124">
        <f>D23/$H$10/12</f>
        <v>0</v>
      </c>
      <c r="G23" s="142">
        <f>SUM(D23:D27)</f>
        <v>17148.44601693427</v>
      </c>
      <c r="H23" s="143">
        <f>SUM(F23:F27)</f>
        <v>10.554188833662156</v>
      </c>
      <c r="I23" s="80"/>
      <c r="J23" s="80"/>
      <c r="K23" s="78"/>
      <c r="L23" s="78"/>
      <c r="M23" s="78"/>
    </row>
    <row r="24" spans="1:13" ht="78.75">
      <c r="A24" s="144" t="s">
        <v>144</v>
      </c>
      <c r="B24" s="107">
        <v>2</v>
      </c>
      <c r="C24" s="126" t="s">
        <v>143</v>
      </c>
      <c r="D24" s="141">
        <f>'[1]Затраты'!I28+'[1]Затраты'!I29</f>
        <v>17148.44601693427</v>
      </c>
      <c r="E24" s="123">
        <f>D24/$G$10/12</f>
        <v>7.291005959580898</v>
      </c>
      <c r="F24" s="124">
        <f>D24/$H$10/12</f>
        <v>10.554188833662156</v>
      </c>
      <c r="G24" s="111"/>
      <c r="H24" s="78"/>
      <c r="I24" s="80"/>
      <c r="J24" s="80"/>
      <c r="K24" s="78"/>
      <c r="L24" s="78"/>
      <c r="M24" s="78"/>
    </row>
    <row r="25" spans="1:13" ht="47.25">
      <c r="A25" s="106" t="s">
        <v>145</v>
      </c>
      <c r="B25" s="128">
        <v>1</v>
      </c>
      <c r="C25" s="145" t="s">
        <v>146</v>
      </c>
      <c r="D25" s="141">
        <f>'[1]Затраты'!I30</f>
        <v>0</v>
      </c>
      <c r="E25" s="123">
        <f>D25/$G$10/12</f>
        <v>0</v>
      </c>
      <c r="F25" s="124">
        <f>D25/$H$10/12</f>
        <v>0</v>
      </c>
      <c r="G25" s="111"/>
      <c r="H25" s="78"/>
      <c r="I25" s="146" t="s">
        <v>147</v>
      </c>
      <c r="J25" s="147" t="s">
        <v>148</v>
      </c>
      <c r="K25" s="78"/>
      <c r="L25" s="78"/>
      <c r="M25" s="78"/>
    </row>
    <row r="26" spans="1:13" ht="63">
      <c r="A26" s="106" t="s">
        <v>149</v>
      </c>
      <c r="B26" s="107">
        <v>2</v>
      </c>
      <c r="C26" s="126" t="s">
        <v>143</v>
      </c>
      <c r="D26" s="141">
        <f>'[1]Затраты'!I31</f>
        <v>0</v>
      </c>
      <c r="E26" s="123">
        <f>D26/$G$10/12</f>
        <v>0</v>
      </c>
      <c r="F26" s="124">
        <f>D26/$H$10/12</f>
        <v>0</v>
      </c>
      <c r="G26" s="78"/>
      <c r="H26" s="78"/>
      <c r="I26" s="80">
        <v>0.38</v>
      </c>
      <c r="J26" s="80" t="s">
        <v>130</v>
      </c>
      <c r="K26" s="78"/>
      <c r="L26" s="78"/>
      <c r="M26" s="78"/>
    </row>
    <row r="27" spans="1:13" ht="31.5">
      <c r="A27" s="131" t="s">
        <v>150</v>
      </c>
      <c r="B27" s="132">
        <v>1</v>
      </c>
      <c r="C27" s="133" t="s">
        <v>151</v>
      </c>
      <c r="D27" s="141">
        <f>'[1]Затраты'!I32</f>
        <v>0</v>
      </c>
      <c r="E27" s="123">
        <f>D27/$G$10/12</f>
        <v>0</v>
      </c>
      <c r="F27" s="124">
        <f>D27/$H$10/12</f>
        <v>0</v>
      </c>
      <c r="G27" s="111"/>
      <c r="H27" s="78"/>
      <c r="I27" s="146" t="s">
        <v>152</v>
      </c>
      <c r="J27" s="147" t="s">
        <v>153</v>
      </c>
      <c r="K27" s="78"/>
      <c r="L27" s="78"/>
      <c r="M27" s="78"/>
    </row>
    <row r="28" spans="1:13" ht="15">
      <c r="A28" s="148" t="s">
        <v>154</v>
      </c>
      <c r="B28" s="149"/>
      <c r="C28" s="149"/>
      <c r="D28" s="150"/>
      <c r="E28" s="149"/>
      <c r="F28" s="151"/>
      <c r="G28" s="111"/>
      <c r="H28" s="78"/>
      <c r="I28" s="80">
        <v>1.82</v>
      </c>
      <c r="J28" s="80" t="s">
        <v>155</v>
      </c>
      <c r="K28" s="78"/>
      <c r="L28" s="78"/>
      <c r="M28" s="78"/>
    </row>
    <row r="29" spans="1:13" ht="15.75">
      <c r="A29" s="246" t="s">
        <v>156</v>
      </c>
      <c r="B29" s="248" t="s">
        <v>157</v>
      </c>
      <c r="C29" s="249"/>
      <c r="D29" s="141"/>
      <c r="E29" s="123"/>
      <c r="F29" s="124">
        <f aca="true" t="shared" si="2" ref="F29:F39">D29/$H$10/12</f>
        <v>0</v>
      </c>
      <c r="G29" s="152">
        <f>SUM(D29:D39)</f>
        <v>1345.5502573180263</v>
      </c>
      <c r="H29" s="153">
        <f>SUM(F29:F39)</f>
        <v>0.8281328516236006</v>
      </c>
      <c r="I29" s="80"/>
      <c r="J29" s="80"/>
      <c r="K29" s="78"/>
      <c r="L29" s="78"/>
      <c r="M29" s="78"/>
    </row>
    <row r="30" spans="1:13" ht="30">
      <c r="A30" s="247"/>
      <c r="B30" s="107">
        <v>2</v>
      </c>
      <c r="C30" s="154" t="s">
        <v>158</v>
      </c>
      <c r="D30" s="141">
        <f>'[1]Затраты'!I35</f>
        <v>0</v>
      </c>
      <c r="E30" s="123">
        <f>D30/$G$10/12</f>
        <v>0</v>
      </c>
      <c r="F30" s="124">
        <f t="shared" si="2"/>
        <v>0</v>
      </c>
      <c r="G30" s="155"/>
      <c r="H30" s="156"/>
      <c r="I30" s="146">
        <v>72.08</v>
      </c>
      <c r="J30" s="147" t="s">
        <v>159</v>
      </c>
      <c r="K30" s="156"/>
      <c r="L30" s="156"/>
      <c r="M30" s="156"/>
    </row>
    <row r="31" spans="1:13" ht="15.75">
      <c r="A31" s="247"/>
      <c r="B31" s="250" t="s">
        <v>160</v>
      </c>
      <c r="C31" s="251"/>
      <c r="D31" s="141"/>
      <c r="E31" s="123"/>
      <c r="F31" s="124">
        <f t="shared" si="2"/>
        <v>0</v>
      </c>
      <c r="G31" s="155"/>
      <c r="H31" s="156"/>
      <c r="I31" s="157"/>
      <c r="J31" s="80"/>
      <c r="K31" s="156"/>
      <c r="L31" s="156"/>
      <c r="M31" s="156"/>
    </row>
    <row r="32" spans="1:13" ht="15.75">
      <c r="A32" s="247"/>
      <c r="B32" s="107">
        <v>2</v>
      </c>
      <c r="C32" s="154" t="s">
        <v>158</v>
      </c>
      <c r="D32" s="141">
        <f>'[1]Затраты'!I36</f>
        <v>0</v>
      </c>
      <c r="E32" s="123">
        <f>D32/$G$10/12</f>
        <v>0</v>
      </c>
      <c r="F32" s="124">
        <f t="shared" si="2"/>
        <v>0</v>
      </c>
      <c r="G32" s="155"/>
      <c r="H32" s="156"/>
      <c r="I32" s="157">
        <v>0.16</v>
      </c>
      <c r="J32" s="80" t="s">
        <v>155</v>
      </c>
      <c r="K32" s="156"/>
      <c r="L32" s="156"/>
      <c r="M32" s="156"/>
    </row>
    <row r="33" spans="1:13" ht="15.75">
      <c r="A33" s="247"/>
      <c r="B33" s="250" t="s">
        <v>161</v>
      </c>
      <c r="C33" s="251"/>
      <c r="D33" s="141"/>
      <c r="E33" s="123"/>
      <c r="F33" s="124">
        <f t="shared" si="2"/>
        <v>0</v>
      </c>
      <c r="G33" s="155"/>
      <c r="H33" s="156"/>
      <c r="I33" s="157"/>
      <c r="J33" s="80"/>
      <c r="K33" s="156"/>
      <c r="L33" s="156"/>
      <c r="M33" s="156"/>
    </row>
    <row r="34" spans="1:13" ht="15.75">
      <c r="A34" s="247"/>
      <c r="B34" s="107">
        <v>12</v>
      </c>
      <c r="C34" s="154" t="s">
        <v>158</v>
      </c>
      <c r="D34" s="141">
        <f>'[1]Затраты'!I37</f>
        <v>192.10007351943605</v>
      </c>
      <c r="E34" s="123">
        <f>D34/$G$10/12</f>
        <v>0.08167520132629084</v>
      </c>
      <c r="F34" s="124">
        <f t="shared" si="2"/>
        <v>0.118229981240421</v>
      </c>
      <c r="G34" s="155"/>
      <c r="H34" s="156"/>
      <c r="I34" s="157"/>
      <c r="J34" s="80"/>
      <c r="K34" s="156"/>
      <c r="L34" s="156"/>
      <c r="M34" s="156"/>
    </row>
    <row r="35" spans="1:13" ht="15.75">
      <c r="A35" s="247"/>
      <c r="B35" s="250" t="s">
        <v>162</v>
      </c>
      <c r="C35" s="251"/>
      <c r="D35" s="141"/>
      <c r="E35" s="123"/>
      <c r="F35" s="124">
        <f t="shared" si="2"/>
        <v>0</v>
      </c>
      <c r="G35" s="155"/>
      <c r="H35" s="156"/>
      <c r="I35" s="157"/>
      <c r="J35" s="80"/>
      <c r="K35" s="156"/>
      <c r="L35" s="156"/>
      <c r="M35" s="156"/>
    </row>
    <row r="36" spans="1:13" ht="30">
      <c r="A36" s="247"/>
      <c r="B36" s="107">
        <v>12</v>
      </c>
      <c r="C36" s="154" t="s">
        <v>143</v>
      </c>
      <c r="D36" s="141">
        <f>'[1]Затраты'!I38</f>
        <v>447.8501837985903</v>
      </c>
      <c r="E36" s="123">
        <f>D36/$G$10/12</f>
        <v>0.19041249311164554</v>
      </c>
      <c r="F36" s="124">
        <f t="shared" si="2"/>
        <v>0.2756340372960305</v>
      </c>
      <c r="G36" s="155"/>
      <c r="H36" s="156"/>
      <c r="I36" s="146" t="s">
        <v>163</v>
      </c>
      <c r="J36" s="147" t="s">
        <v>164</v>
      </c>
      <c r="K36" s="156"/>
      <c r="L36" s="156"/>
      <c r="M36" s="156"/>
    </row>
    <row r="37" spans="1:13" ht="15.75">
      <c r="A37" s="158" t="s">
        <v>165</v>
      </c>
      <c r="B37" s="240" t="s">
        <v>166</v>
      </c>
      <c r="C37" s="241"/>
      <c r="D37" s="141">
        <f>'[1]Затраты'!I39</f>
        <v>705.5999999999999</v>
      </c>
      <c r="E37" s="123">
        <f>D37/$G$10/12</f>
        <v>0.3</v>
      </c>
      <c r="F37" s="124">
        <f t="shared" si="2"/>
        <v>0.43426883308714914</v>
      </c>
      <c r="G37" s="155"/>
      <c r="H37" s="156"/>
      <c r="I37" s="157"/>
      <c r="J37" s="80"/>
      <c r="K37" s="156"/>
      <c r="L37" s="156"/>
      <c r="M37" s="156"/>
    </row>
    <row r="38" spans="1:13" ht="15.75">
      <c r="A38" s="159" t="s">
        <v>167</v>
      </c>
      <c r="B38" s="160">
        <v>1</v>
      </c>
      <c r="C38" s="29" t="s">
        <v>143</v>
      </c>
      <c r="D38" s="141">
        <f>'[1]Затраты'!I40</f>
        <v>0</v>
      </c>
      <c r="E38" s="123">
        <f>D38/$G$10/12</f>
        <v>0</v>
      </c>
      <c r="F38" s="124">
        <f t="shared" si="2"/>
        <v>0</v>
      </c>
      <c r="G38" s="155"/>
      <c r="H38" s="156"/>
      <c r="I38" s="157">
        <v>0.97</v>
      </c>
      <c r="J38" s="80" t="s">
        <v>130</v>
      </c>
      <c r="K38" s="156"/>
      <c r="L38" s="156"/>
      <c r="M38" s="156"/>
    </row>
    <row r="39" spans="1:13" ht="15.75">
      <c r="A39" s="159" t="s">
        <v>168</v>
      </c>
      <c r="B39" s="161">
        <v>1</v>
      </c>
      <c r="C39" s="31" t="s">
        <v>143</v>
      </c>
      <c r="D39" s="141">
        <f>'[1]Затраты'!I41</f>
        <v>0</v>
      </c>
      <c r="E39" s="123">
        <f>D39/$G$10/12</f>
        <v>0</v>
      </c>
      <c r="F39" s="124">
        <f t="shared" si="2"/>
        <v>0</v>
      </c>
      <c r="G39" s="155"/>
      <c r="H39" s="156"/>
      <c r="I39" s="242">
        <v>1.46</v>
      </c>
      <c r="J39" s="242" t="s">
        <v>130</v>
      </c>
      <c r="K39" s="156"/>
      <c r="L39" s="156"/>
      <c r="M39" s="156"/>
    </row>
    <row r="40" spans="1:13" ht="15">
      <c r="A40" s="162" t="s">
        <v>169</v>
      </c>
      <c r="B40" s="163"/>
      <c r="C40" s="163"/>
      <c r="D40" s="164">
        <f>SUM(D13:D39)</f>
        <v>24382.096906461415</v>
      </c>
      <c r="E40" s="164">
        <f>SUM(E13:E39)</f>
        <v>10.36653780036625</v>
      </c>
      <c r="F40" s="165"/>
      <c r="G40" s="155"/>
      <c r="H40" s="156"/>
      <c r="I40" s="242"/>
      <c r="J40" s="242"/>
      <c r="K40" s="156"/>
      <c r="L40" s="156"/>
      <c r="M40" s="156"/>
    </row>
    <row r="41" spans="1:13" ht="15.75">
      <c r="A41" s="166" t="s">
        <v>170</v>
      </c>
      <c r="B41" s="167"/>
      <c r="C41" s="167"/>
      <c r="D41" s="168">
        <f>D40*0.1</f>
        <v>2438.2096906461416</v>
      </c>
      <c r="E41" s="167"/>
      <c r="F41" s="169"/>
      <c r="G41" s="170"/>
      <c r="H41" s="171"/>
      <c r="I41" s="80"/>
      <c r="J41" s="80"/>
      <c r="K41" s="78"/>
      <c r="L41" s="78"/>
      <c r="M41" s="78"/>
    </row>
    <row r="42" spans="1:13" ht="15.75">
      <c r="A42" s="162" t="s">
        <v>171</v>
      </c>
      <c r="B42" s="163"/>
      <c r="C42" s="163"/>
      <c r="D42" s="172">
        <f>D40+D41</f>
        <v>26820.306597107556</v>
      </c>
      <c r="E42" s="173">
        <f>D42/$G$10/12</f>
        <v>11.403191580402874</v>
      </c>
      <c r="F42" s="165"/>
      <c r="G42" s="174"/>
      <c r="H42" s="175"/>
      <c r="I42" s="80"/>
      <c r="J42" s="80"/>
      <c r="K42" s="78"/>
      <c r="L42" s="78"/>
      <c r="M42" s="78"/>
    </row>
    <row r="43" spans="1:13" ht="15.75">
      <c r="A43" s="176"/>
      <c r="B43" s="177"/>
      <c r="C43" s="177"/>
      <c r="D43" s="178"/>
      <c r="E43" s="179"/>
      <c r="F43" s="180"/>
      <c r="G43" s="181">
        <f>G12+G14+G23+G29+G41+D41</f>
        <v>26820.30659710756</v>
      </c>
      <c r="H43" s="171"/>
      <c r="I43" s="80"/>
      <c r="J43" s="80"/>
      <c r="K43" s="78"/>
      <c r="L43" s="78"/>
      <c r="M43" s="78"/>
    </row>
    <row r="44" spans="1:13" ht="15.75" hidden="1">
      <c r="A44" s="182" t="s">
        <v>172</v>
      </c>
      <c r="B44" s="183">
        <f>G10-C44</f>
        <v>0</v>
      </c>
      <c r="C44" s="182">
        <f>'[1]Приложение №1'!F32</f>
        <v>196</v>
      </c>
      <c r="D44" s="181">
        <v>29184.246672655016</v>
      </c>
      <c r="E44" s="184">
        <f>D44/C44/12</f>
        <v>12.408268143135636</v>
      </c>
      <c r="F44" s="185" t="s">
        <v>173</v>
      </c>
      <c r="G44" s="186">
        <f>E42/E44</f>
        <v>0.9189994485017009</v>
      </c>
      <c r="H44" s="187"/>
      <c r="I44" s="91"/>
      <c r="J44" s="80"/>
      <c r="K44" s="188"/>
      <c r="L44" s="188"/>
      <c r="M44" s="188"/>
    </row>
    <row r="45" spans="1:13" ht="15.75" hidden="1">
      <c r="A45" s="78"/>
      <c r="B45" s="78"/>
      <c r="C45" s="78"/>
      <c r="D45" s="189">
        <f>D44/1.18</f>
        <v>24732.412434453403</v>
      </c>
      <c r="E45" s="190">
        <f>E44/1.18</f>
        <v>10.51548147723359</v>
      </c>
      <c r="F45" s="191" t="s">
        <v>174</v>
      </c>
      <c r="G45" s="192">
        <f>E42/E45</f>
        <v>1.084419349232007</v>
      </c>
      <c r="H45" s="78"/>
      <c r="I45" s="80"/>
      <c r="J45" s="80"/>
      <c r="K45" s="78" t="s">
        <v>173</v>
      </c>
      <c r="L45" s="78"/>
      <c r="M45" s="78"/>
    </row>
    <row r="46" spans="1:13" ht="15.75" hidden="1">
      <c r="A46" s="78"/>
      <c r="B46" s="78"/>
      <c r="C46" s="78"/>
      <c r="D46" s="179"/>
      <c r="E46" s="179"/>
      <c r="F46" s="193"/>
      <c r="G46" s="194"/>
      <c r="H46" s="78"/>
      <c r="I46" s="80"/>
      <c r="J46" s="80"/>
      <c r="K46" s="78"/>
      <c r="L46" s="78"/>
      <c r="M46" s="78"/>
    </row>
    <row r="47" spans="1:13" ht="15" hidden="1">
      <c r="A47" s="78"/>
      <c r="B47" s="78"/>
      <c r="C47" s="78"/>
      <c r="D47" s="195">
        <f>E47*G10*12</f>
        <v>21073.920000000002</v>
      </c>
      <c r="E47" s="195">
        <v>8.96</v>
      </c>
      <c r="F47" s="196" t="s">
        <v>175</v>
      </c>
      <c r="G47" s="197">
        <f>E42/E47</f>
        <v>1.2726776317413921</v>
      </c>
      <c r="H47" s="78"/>
      <c r="I47" s="80"/>
      <c r="J47" s="80"/>
      <c r="K47" s="78" t="s">
        <v>175</v>
      </c>
      <c r="L47" s="78"/>
      <c r="M47" s="78"/>
    </row>
    <row r="48" spans="1:13" ht="15" hidden="1">
      <c r="A48" s="78"/>
      <c r="B48" s="78"/>
      <c r="C48" s="78"/>
      <c r="D48" s="198">
        <f>D42-D47</f>
        <v>5746.386597107554</v>
      </c>
      <c r="E48" s="198">
        <f>E42-E47</f>
        <v>2.443191580402873</v>
      </c>
      <c r="F48" s="199" t="s">
        <v>176</v>
      </c>
      <c r="G48" s="78"/>
      <c r="H48" s="78"/>
      <c r="I48" s="80"/>
      <c r="J48" s="80"/>
      <c r="K48" s="78" t="s">
        <v>177</v>
      </c>
      <c r="L48" s="78"/>
      <c r="M48" s="78"/>
    </row>
    <row r="49" spans="1:13" ht="15">
      <c r="A49" s="78"/>
      <c r="B49" s="78"/>
      <c r="C49" s="78"/>
      <c r="D49" s="78"/>
      <c r="E49" s="78"/>
      <c r="F49" s="78"/>
      <c r="G49" s="78"/>
      <c r="H49" s="78"/>
      <c r="I49" s="80"/>
      <c r="J49" s="80"/>
      <c r="K49" s="78"/>
      <c r="L49" s="78"/>
      <c r="M49" s="78"/>
    </row>
    <row r="50" spans="1:13" ht="15">
      <c r="A50" s="78"/>
      <c r="B50" s="78"/>
      <c r="C50" s="78"/>
      <c r="D50" s="78"/>
      <c r="E50" s="78"/>
      <c r="F50" s="78"/>
      <c r="G50" s="78"/>
      <c r="H50" s="78"/>
      <c r="I50" s="80"/>
      <c r="J50" s="80"/>
      <c r="K50" s="78"/>
      <c r="L50" s="78"/>
      <c r="M50" s="78"/>
    </row>
    <row r="51" spans="1:13" ht="15">
      <c r="A51" s="78"/>
      <c r="B51" s="78"/>
      <c r="C51" s="78"/>
      <c r="D51" s="78"/>
      <c r="E51" s="78"/>
      <c r="F51" s="78"/>
      <c r="G51" s="78"/>
      <c r="H51" s="78"/>
      <c r="I51" s="80"/>
      <c r="J51" s="80"/>
      <c r="K51" s="78"/>
      <c r="L51" s="78"/>
      <c r="M51" s="78"/>
    </row>
    <row r="52" spans="1:13" ht="15">
      <c r="A52" s="78"/>
      <c r="B52" s="78"/>
      <c r="C52" s="78"/>
      <c r="D52" s="78"/>
      <c r="E52" s="78"/>
      <c r="F52" s="78"/>
      <c r="G52" s="78"/>
      <c r="H52" s="78"/>
      <c r="I52" s="80"/>
      <c r="J52" s="80"/>
      <c r="K52" s="78"/>
      <c r="L52" s="78"/>
      <c r="M52" s="78"/>
    </row>
    <row r="53" spans="1:13" ht="15">
      <c r="A53" s="78"/>
      <c r="B53" s="78"/>
      <c r="C53" s="78"/>
      <c r="D53" s="78"/>
      <c r="E53" s="78"/>
      <c r="F53" s="78"/>
      <c r="G53" s="78"/>
      <c r="H53" s="78"/>
      <c r="I53" s="80"/>
      <c r="J53" s="80"/>
      <c r="K53" s="78"/>
      <c r="L53" s="78"/>
      <c r="M53" s="78"/>
    </row>
    <row r="54" spans="1:13" ht="15">
      <c r="A54" s="78"/>
      <c r="B54" s="78"/>
      <c r="C54" s="78"/>
      <c r="D54" s="78"/>
      <c r="E54" s="78"/>
      <c r="F54" s="78"/>
      <c r="G54" s="78"/>
      <c r="H54" s="78"/>
      <c r="I54" s="80"/>
      <c r="J54" s="80"/>
      <c r="K54" s="78"/>
      <c r="L54" s="78"/>
      <c r="M54" s="78"/>
    </row>
    <row r="55" spans="1:13" ht="15">
      <c r="A55" s="78"/>
      <c r="B55" s="78"/>
      <c r="C55" s="78"/>
      <c r="D55" s="78"/>
      <c r="E55" s="78"/>
      <c r="F55" s="78"/>
      <c r="G55" s="78"/>
      <c r="H55" s="78"/>
      <c r="I55" s="80"/>
      <c r="J55" s="80"/>
      <c r="K55" s="78"/>
      <c r="L55" s="78"/>
      <c r="M55" s="78"/>
    </row>
    <row r="56" spans="1:13" ht="15">
      <c r="A56" s="78"/>
      <c r="B56" s="78"/>
      <c r="C56" s="78"/>
      <c r="D56" s="78"/>
      <c r="E56" s="78"/>
      <c r="F56" s="78"/>
      <c r="G56" s="78"/>
      <c r="H56" s="78"/>
      <c r="I56" s="80"/>
      <c r="J56" s="80"/>
      <c r="K56" s="78"/>
      <c r="L56" s="78"/>
      <c r="M56" s="78"/>
    </row>
    <row r="57" spans="1:13" ht="15">
      <c r="A57" s="78"/>
      <c r="B57" s="78"/>
      <c r="C57" s="78"/>
      <c r="D57" s="78"/>
      <c r="E57" s="78"/>
      <c r="F57" s="78"/>
      <c r="G57" s="78"/>
      <c r="H57" s="78"/>
      <c r="I57" s="80"/>
      <c r="J57" s="80"/>
      <c r="K57" s="78"/>
      <c r="L57" s="78"/>
      <c r="M57" s="78"/>
    </row>
    <row r="58" spans="1:13" ht="15">
      <c r="A58" s="78"/>
      <c r="B58" s="78"/>
      <c r="C58" s="78"/>
      <c r="D58" s="78"/>
      <c r="E58" s="78"/>
      <c r="F58" s="78"/>
      <c r="G58" s="78"/>
      <c r="H58" s="78"/>
      <c r="I58" s="80"/>
      <c r="J58" s="80"/>
      <c r="K58" s="78"/>
      <c r="L58" s="78"/>
      <c r="M58" s="78"/>
    </row>
    <row r="59" spans="1:13" ht="15">
      <c r="A59" s="78"/>
      <c r="B59" s="78"/>
      <c r="C59" s="78"/>
      <c r="D59" s="78"/>
      <c r="E59" s="78"/>
      <c r="F59" s="78"/>
      <c r="G59" s="78"/>
      <c r="H59" s="78"/>
      <c r="I59" s="80"/>
      <c r="J59" s="80"/>
      <c r="K59" s="78"/>
      <c r="L59" s="78"/>
      <c r="M59" s="78"/>
    </row>
    <row r="60" spans="1:13" ht="15">
      <c r="A60" s="78"/>
      <c r="B60" s="78"/>
      <c r="C60" s="78"/>
      <c r="D60" s="78"/>
      <c r="E60" s="78"/>
      <c r="F60" s="78"/>
      <c r="G60" s="78"/>
      <c r="H60" s="78"/>
      <c r="I60" s="80"/>
      <c r="J60" s="80"/>
      <c r="K60" s="78"/>
      <c r="L60" s="78"/>
      <c r="M60" s="78"/>
    </row>
    <row r="61" spans="1:13" ht="15">
      <c r="A61" s="78"/>
      <c r="B61" s="78"/>
      <c r="C61" s="78"/>
      <c r="D61" s="78"/>
      <c r="E61" s="78"/>
      <c r="F61" s="78"/>
      <c r="G61" s="78"/>
      <c r="H61" s="78"/>
      <c r="I61" s="80"/>
      <c r="J61" s="80"/>
      <c r="K61" s="78"/>
      <c r="L61" s="78"/>
      <c r="M61" s="78"/>
    </row>
    <row r="62" spans="1:13" ht="15">
      <c r="A62" s="78"/>
      <c r="B62" s="78"/>
      <c r="C62" s="78"/>
      <c r="D62" s="78"/>
      <c r="E62" s="78"/>
      <c r="F62" s="78"/>
      <c r="G62" s="78"/>
      <c r="H62" s="78"/>
      <c r="I62" s="80"/>
      <c r="J62" s="80"/>
      <c r="K62" s="78"/>
      <c r="L62" s="78"/>
      <c r="M62" s="78"/>
    </row>
    <row r="63" spans="1:13" ht="15">
      <c r="A63" s="78"/>
      <c r="B63" s="78"/>
      <c r="C63" s="78"/>
      <c r="D63" s="78"/>
      <c r="E63" s="78"/>
      <c r="F63" s="78"/>
      <c r="G63" s="78"/>
      <c r="H63" s="78"/>
      <c r="I63" s="80"/>
      <c r="J63" s="80"/>
      <c r="K63" s="78"/>
      <c r="L63" s="78"/>
      <c r="M63" s="78"/>
    </row>
    <row r="64" spans="1:13" ht="15">
      <c r="A64" s="78"/>
      <c r="B64" s="78"/>
      <c r="C64" s="78"/>
      <c r="D64" s="78"/>
      <c r="E64" s="78"/>
      <c r="F64" s="78"/>
      <c r="G64" s="78"/>
      <c r="H64" s="78"/>
      <c r="I64" s="80"/>
      <c r="J64" s="80"/>
      <c r="K64" s="78"/>
      <c r="L64" s="78"/>
      <c r="M64" s="78"/>
    </row>
    <row r="65" spans="1:13" ht="15">
      <c r="A65" s="78"/>
      <c r="B65" s="78"/>
      <c r="C65" s="78"/>
      <c r="D65" s="78"/>
      <c r="E65" s="78"/>
      <c r="F65" s="78"/>
      <c r="G65" s="78"/>
      <c r="H65" s="78"/>
      <c r="I65" s="80"/>
      <c r="J65" s="80"/>
      <c r="K65" s="78"/>
      <c r="L65" s="78"/>
      <c r="M65" s="78"/>
    </row>
  </sheetData>
  <sheetProtection/>
  <mergeCells count="14">
    <mergeCell ref="D1:E1"/>
    <mergeCell ref="C2:D2"/>
    <mergeCell ref="C3:D3"/>
    <mergeCell ref="A8:E8"/>
    <mergeCell ref="B37:C37"/>
    <mergeCell ref="I39:I40"/>
    <mergeCell ref="J39:J40"/>
    <mergeCell ref="A9:E9"/>
    <mergeCell ref="B11:C11"/>
    <mergeCell ref="A29:A36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8.00390625" style="0" customWidth="1"/>
    <col min="2" max="2" width="3.421875" style="0" customWidth="1"/>
    <col min="3" max="3" width="18.574218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15">
      <c r="A1" s="200"/>
      <c r="B1" s="200"/>
      <c r="C1" s="78"/>
      <c r="D1" s="239" t="s">
        <v>178</v>
      </c>
      <c r="E1" s="239"/>
    </row>
    <row r="2" spans="1:5" ht="15.75">
      <c r="A2" s="200"/>
      <c r="B2" s="200"/>
      <c r="C2" s="252" t="s">
        <v>1</v>
      </c>
      <c r="D2" s="252"/>
      <c r="E2" s="201"/>
    </row>
    <row r="3" spans="1:5" ht="44.25" customHeight="1">
      <c r="A3" s="200"/>
      <c r="B3" s="200"/>
      <c r="C3" s="253" t="s">
        <v>2</v>
      </c>
      <c r="D3" s="253"/>
      <c r="E3" s="253"/>
    </row>
    <row r="4" spans="1:5" ht="15.75">
      <c r="A4" s="200"/>
      <c r="B4" s="200"/>
      <c r="C4" s="81"/>
      <c r="D4" s="82" t="s">
        <v>3</v>
      </c>
      <c r="E4" s="200"/>
    </row>
    <row r="5" spans="1:5" ht="15.75">
      <c r="A5" s="200"/>
      <c r="B5" s="200"/>
      <c r="C5" s="84" t="s">
        <v>201</v>
      </c>
      <c r="D5" s="82"/>
      <c r="E5" s="200"/>
    </row>
    <row r="6" spans="1:5" ht="12.75">
      <c r="A6" s="200"/>
      <c r="B6" s="200"/>
      <c r="C6" s="5" t="s">
        <v>4</v>
      </c>
      <c r="D6" s="86"/>
      <c r="E6" s="200"/>
    </row>
    <row r="7" spans="1:5" ht="12.75">
      <c r="A7" s="200"/>
      <c r="B7" s="200"/>
      <c r="C7" s="6" t="s">
        <v>5</v>
      </c>
      <c r="D7" s="88"/>
      <c r="E7" s="200"/>
    </row>
    <row r="8" spans="1:5" ht="16.5">
      <c r="A8" s="280" t="s">
        <v>120</v>
      </c>
      <c r="B8" s="280"/>
      <c r="C8" s="280"/>
      <c r="D8" s="280"/>
      <c r="E8" s="280"/>
    </row>
    <row r="9" spans="1:8" ht="50.25" customHeight="1">
      <c r="A9" s="273" t="s">
        <v>179</v>
      </c>
      <c r="B9" s="273"/>
      <c r="C9" s="273"/>
      <c r="D9" s="273"/>
      <c r="E9" s="273"/>
      <c r="G9" s="93">
        <f>'[1]Приложение №1'!B32</f>
        <v>135.4</v>
      </c>
      <c r="H9" s="94">
        <f>'[1]Приложение №1'!B31</f>
        <v>196</v>
      </c>
    </row>
    <row r="10" spans="1:5" ht="16.5">
      <c r="A10" s="202"/>
      <c r="B10" s="202"/>
      <c r="C10" s="202" t="str">
        <f>'[1]Приложение №1'!B10</f>
        <v>пер. Спортивный,5 А</v>
      </c>
      <c r="D10" s="202"/>
      <c r="E10" s="202"/>
    </row>
    <row r="11" spans="1:5" ht="78.75" customHeight="1">
      <c r="A11" s="203"/>
      <c r="B11" s="244" t="s">
        <v>122</v>
      </c>
      <c r="C11" s="245"/>
      <c r="D11" s="204" t="s">
        <v>180</v>
      </c>
      <c r="E11" s="204" t="s">
        <v>181</v>
      </c>
    </row>
    <row r="12" spans="1:5" ht="15.75">
      <c r="A12" s="274" t="s">
        <v>182</v>
      </c>
      <c r="B12" s="275"/>
      <c r="C12" s="275"/>
      <c r="D12" s="275"/>
      <c r="E12" s="276"/>
    </row>
    <row r="13" spans="1:5" ht="47.25">
      <c r="A13" s="119" t="s">
        <v>183</v>
      </c>
      <c r="B13" s="205">
        <v>2</v>
      </c>
      <c r="C13" s="206" t="s">
        <v>129</v>
      </c>
      <c r="D13" s="207">
        <f>'[1]Затраты'!I52</f>
        <v>0</v>
      </c>
      <c r="E13" s="208">
        <f>D13/12/$H$9</f>
        <v>0</v>
      </c>
    </row>
    <row r="14" spans="1:5" ht="47.25">
      <c r="A14" s="106" t="s">
        <v>184</v>
      </c>
      <c r="B14" s="209">
        <v>12</v>
      </c>
      <c r="C14" s="210" t="s">
        <v>143</v>
      </c>
      <c r="D14" s="211">
        <f>'[1]Затраты'!I53</f>
        <v>0</v>
      </c>
      <c r="E14" s="212">
        <f>D14/12/$H$9</f>
        <v>0</v>
      </c>
    </row>
    <row r="15" spans="1:5" ht="31.5">
      <c r="A15" s="106" t="s">
        <v>185</v>
      </c>
      <c r="B15" s="209">
        <v>2</v>
      </c>
      <c r="C15" s="210" t="s">
        <v>143</v>
      </c>
      <c r="D15" s="211">
        <f>'[1]Затраты'!I54</f>
        <v>0</v>
      </c>
      <c r="E15" s="212">
        <f>D15/12/$H$9</f>
        <v>0</v>
      </c>
    </row>
    <row r="16" spans="1:5" ht="31.5">
      <c r="A16" s="106" t="s">
        <v>186</v>
      </c>
      <c r="B16" s="209">
        <v>1</v>
      </c>
      <c r="C16" s="210" t="s">
        <v>143</v>
      </c>
      <c r="D16" s="213">
        <f>'[1]Затраты'!I55</f>
        <v>0</v>
      </c>
      <c r="E16" s="214">
        <f>D16/12/$H$9</f>
        <v>0</v>
      </c>
    </row>
    <row r="17" spans="1:5" ht="32.25" customHeight="1">
      <c r="A17" s="277" t="s">
        <v>131</v>
      </c>
      <c r="B17" s="278"/>
      <c r="C17" s="278"/>
      <c r="D17" s="278"/>
      <c r="E17" s="279"/>
    </row>
    <row r="18" spans="1:5" ht="15.75">
      <c r="A18" s="119" t="s">
        <v>187</v>
      </c>
      <c r="B18" s="205">
        <v>4</v>
      </c>
      <c r="C18" s="206" t="s">
        <v>143</v>
      </c>
      <c r="D18" s="215">
        <f>'[1]Затраты'!I57</f>
        <v>0</v>
      </c>
      <c r="E18" s="212">
        <f>D18/12/$H$9</f>
        <v>0</v>
      </c>
    </row>
    <row r="19" spans="1:5" ht="15.75">
      <c r="A19" s="106" t="s">
        <v>188</v>
      </c>
      <c r="B19" s="216"/>
      <c r="C19" s="210" t="s">
        <v>129</v>
      </c>
      <c r="D19" s="211">
        <f>'[1]Затраты'!I58</f>
        <v>0</v>
      </c>
      <c r="E19" s="212">
        <f>D19/12/$H$9</f>
        <v>0</v>
      </c>
    </row>
    <row r="20" spans="1:5" ht="31.5">
      <c r="A20" s="131" t="s">
        <v>189</v>
      </c>
      <c r="B20" s="217">
        <v>1</v>
      </c>
      <c r="C20" s="218" t="s">
        <v>190</v>
      </c>
      <c r="D20" s="219">
        <f>'[1]Затраты'!I59</f>
        <v>1408.8569475480363</v>
      </c>
      <c r="E20" s="212">
        <f>D20/12/$H$9</f>
        <v>0.5990038042296072</v>
      </c>
    </row>
    <row r="21" spans="1:5" ht="15.75">
      <c r="A21" s="261" t="s">
        <v>191</v>
      </c>
      <c r="B21" s="262"/>
      <c r="C21" s="262"/>
      <c r="D21" s="263"/>
      <c r="E21" s="264"/>
    </row>
    <row r="22" spans="1:5" ht="94.5">
      <c r="A22" s="220" t="s">
        <v>192</v>
      </c>
      <c r="B22" s="265" t="s">
        <v>193</v>
      </c>
      <c r="C22" s="266"/>
      <c r="D22" s="221">
        <f>'[1]Затраты'!I61</f>
        <v>0</v>
      </c>
      <c r="E22" s="212">
        <f>D22/12/$H$9</f>
        <v>0</v>
      </c>
    </row>
    <row r="23" spans="1:8" ht="15.75">
      <c r="A23" s="222" t="s">
        <v>194</v>
      </c>
      <c r="B23" s="267" t="s">
        <v>190</v>
      </c>
      <c r="C23" s="268"/>
      <c r="D23" s="223">
        <f>'[1]Затраты'!I62</f>
        <v>2140.5221609556497</v>
      </c>
      <c r="E23" s="224">
        <f>D23/12/$H$9</f>
        <v>0.9100859527872661</v>
      </c>
      <c r="F23" s="225"/>
      <c r="G23" s="225"/>
      <c r="H23" s="225"/>
    </row>
    <row r="24" spans="1:5" ht="15.75">
      <c r="A24" s="269" t="s">
        <v>195</v>
      </c>
      <c r="B24" s="270"/>
      <c r="C24" s="270"/>
      <c r="D24" s="271"/>
      <c r="E24" s="272"/>
    </row>
    <row r="25" spans="1:5" ht="31.5">
      <c r="A25" s="226" t="s">
        <v>196</v>
      </c>
      <c r="B25" s="254"/>
      <c r="C25" s="255"/>
      <c r="D25" s="211"/>
      <c r="E25" s="227">
        <f>D25/12/$H$9</f>
        <v>0</v>
      </c>
    </row>
    <row r="26" spans="1:5" ht="31.5">
      <c r="A26" s="228" t="s">
        <v>197</v>
      </c>
      <c r="B26" s="256"/>
      <c r="C26" s="257"/>
      <c r="D26" s="211"/>
      <c r="E26" s="227">
        <f>D26/12/$H$9</f>
        <v>0</v>
      </c>
    </row>
    <row r="27" spans="1:5" ht="14.25">
      <c r="A27" s="258" t="s">
        <v>198</v>
      </c>
      <c r="B27" s="259"/>
      <c r="C27" s="259"/>
      <c r="D27" s="259"/>
      <c r="E27" s="260"/>
    </row>
    <row r="28" spans="1:5" ht="15.75">
      <c r="A28" s="229" t="s">
        <v>199</v>
      </c>
      <c r="B28" s="230"/>
      <c r="C28" s="230"/>
      <c r="D28" s="231">
        <f>D13+D14+D15+D16+D18+D19+D20+D22+D23+D25+D26</f>
        <v>3549.379108503686</v>
      </c>
      <c r="E28" s="232">
        <f>E13+E14+E15+E16+E18+E19+E20+E22+E23+E25+E26</f>
        <v>1.5090897570168733</v>
      </c>
    </row>
    <row r="30" ht="12.75">
      <c r="D30" s="233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2012-07-23T01:07:51Z</cp:lastPrinted>
  <dcterms:created xsi:type="dcterms:W3CDTF">1996-10-08T23:32:33Z</dcterms:created>
  <dcterms:modified xsi:type="dcterms:W3CDTF">2012-07-23T01:08:06Z</dcterms:modified>
  <cp:category/>
  <cp:version/>
  <cp:contentType/>
  <cp:contentStatus/>
</cp:coreProperties>
</file>